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Nová složka\"/>
    </mc:Choice>
  </mc:AlternateContent>
  <xr:revisionPtr revIDLastSave="0" documentId="13_ncr:1_{E44AD789-FC6D-4E91-9745-C898D57AFFC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Pol'!$A$1:$X$67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K8" i="12"/>
  <c r="G9" i="12"/>
  <c r="M9" i="12" s="1"/>
  <c r="M8" i="12" s="1"/>
  <c r="I9" i="12"/>
  <c r="I8" i="12" s="1"/>
  <c r="K9" i="12"/>
  <c r="O9" i="12"/>
  <c r="O8" i="12" s="1"/>
  <c r="Q9" i="12"/>
  <c r="Q8" i="12" s="1"/>
  <c r="V9" i="12"/>
  <c r="V8" i="12" s="1"/>
  <c r="G13" i="12"/>
  <c r="M13" i="12" s="1"/>
  <c r="I13" i="12"/>
  <c r="I12" i="12" s="1"/>
  <c r="K13" i="12"/>
  <c r="O13" i="12"/>
  <c r="O12" i="12" s="1"/>
  <c r="Q13" i="12"/>
  <c r="V13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V24" i="12"/>
  <c r="G25" i="12"/>
  <c r="G24" i="12" s="1"/>
  <c r="I52" i="1" s="1"/>
  <c r="I25" i="12"/>
  <c r="I24" i="12" s="1"/>
  <c r="K25" i="12"/>
  <c r="K24" i="12" s="1"/>
  <c r="O25" i="12"/>
  <c r="O24" i="12" s="1"/>
  <c r="Q25" i="12"/>
  <c r="Q24" i="12" s="1"/>
  <c r="V25" i="12"/>
  <c r="K27" i="12"/>
  <c r="G28" i="12"/>
  <c r="M28" i="12" s="1"/>
  <c r="M27" i="12" s="1"/>
  <c r="I28" i="12"/>
  <c r="I27" i="12" s="1"/>
  <c r="K28" i="12"/>
  <c r="O28" i="12"/>
  <c r="O27" i="12" s="1"/>
  <c r="Q28" i="12"/>
  <c r="Q27" i="12" s="1"/>
  <c r="V28" i="12"/>
  <c r="V27" i="12" s="1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V36" i="12" s="1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V53" i="12" s="1"/>
  <c r="G55" i="12"/>
  <c r="M55" i="12" s="1"/>
  <c r="I55" i="12"/>
  <c r="K55" i="12"/>
  <c r="O55" i="12"/>
  <c r="Q55" i="12"/>
  <c r="V55" i="12"/>
  <c r="AE57" i="12"/>
  <c r="F40" i="1" s="1"/>
  <c r="I20" i="1"/>
  <c r="J28" i="1"/>
  <c r="J26" i="1"/>
  <c r="G38" i="1"/>
  <c r="F38" i="1"/>
  <c r="J23" i="1"/>
  <c r="J24" i="1"/>
  <c r="J25" i="1"/>
  <c r="J27" i="1"/>
  <c r="E24" i="1"/>
  <c r="E26" i="1"/>
  <c r="Q41" i="12" l="1"/>
  <c r="K41" i="12"/>
  <c r="G27" i="12"/>
  <c r="I53" i="1" s="1"/>
  <c r="M25" i="12"/>
  <c r="M24" i="12" s="1"/>
  <c r="V17" i="12"/>
  <c r="I53" i="12"/>
  <c r="O53" i="12"/>
  <c r="V41" i="12"/>
  <c r="G36" i="12"/>
  <c r="I55" i="1" s="1"/>
  <c r="O29" i="12"/>
  <c r="I29" i="12"/>
  <c r="K12" i="12"/>
  <c r="Q12" i="12"/>
  <c r="Q53" i="12"/>
  <c r="K53" i="12"/>
  <c r="K36" i="12"/>
  <c r="O36" i="12"/>
  <c r="K29" i="12"/>
  <c r="Q29" i="12"/>
  <c r="M29" i="12"/>
  <c r="Q17" i="12"/>
  <c r="I17" i="12"/>
  <c r="O17" i="12"/>
  <c r="V12" i="12"/>
  <c r="I41" i="12"/>
  <c r="O41" i="12"/>
  <c r="Q36" i="12"/>
  <c r="I36" i="12"/>
  <c r="V29" i="12"/>
  <c r="K17" i="12"/>
  <c r="G12" i="12"/>
  <c r="I50" i="1" s="1"/>
  <c r="F41" i="1"/>
  <c r="I49" i="1"/>
  <c r="M41" i="12"/>
  <c r="M53" i="12"/>
  <c r="F39" i="1"/>
  <c r="M12" i="12"/>
  <c r="M17" i="12"/>
  <c r="G53" i="12"/>
  <c r="I57" i="1" s="1"/>
  <c r="I19" i="1" s="1"/>
  <c r="G41" i="12"/>
  <c r="I56" i="1" s="1"/>
  <c r="I18" i="1" s="1"/>
  <c r="G17" i="12"/>
  <c r="I51" i="1" s="1"/>
  <c r="G29" i="12"/>
  <c r="I54" i="1" s="1"/>
  <c r="AF57" i="12"/>
  <c r="M38" i="12"/>
  <c r="M36" i="12" s="1"/>
  <c r="I17" i="1" l="1"/>
  <c r="F42" i="1"/>
  <c r="I16" i="1"/>
  <c r="I58" i="1"/>
  <c r="G39" i="1"/>
  <c r="G42" i="1" s="1"/>
  <c r="G25" i="1" s="1"/>
  <c r="A25" i="1" s="1"/>
  <c r="G41" i="1"/>
  <c r="H41" i="1" s="1"/>
  <c r="I41" i="1" s="1"/>
  <c r="G40" i="1"/>
  <c r="H40" i="1" s="1"/>
  <c r="I40" i="1" s="1"/>
  <c r="G57" i="12"/>
  <c r="I21" i="1" l="1"/>
  <c r="G26" i="1"/>
  <c r="A26" i="1"/>
  <c r="J57" i="1"/>
  <c r="J54" i="1"/>
  <c r="J55" i="1"/>
  <c r="J56" i="1"/>
  <c r="J49" i="1"/>
  <c r="J52" i="1"/>
  <c r="J51" i="1"/>
  <c r="J53" i="1"/>
  <c r="J50" i="1"/>
  <c r="G23" i="1"/>
  <c r="A23" i="1" s="1"/>
  <c r="G28" i="1"/>
  <c r="H39" i="1"/>
  <c r="H42" i="1" s="1"/>
  <c r="I39" i="1" l="1"/>
  <c r="I42" i="1" s="1"/>
  <c r="J40" i="1" s="1"/>
  <c r="J58" i="1"/>
  <c r="G24" i="1"/>
  <c r="A27" i="1" s="1"/>
  <c r="A24" i="1"/>
  <c r="J41" i="1" l="1"/>
  <c r="J39" i="1"/>
  <c r="J42" i="1" s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4362AF87-061F-43AB-9601-3436241B486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0EE8782-40A2-462F-A460-80880F13086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<sst xmlns="http://schemas.openxmlformats.org/spreadsheetml/2006/main" count="429" uniqueCount="204">
  <si>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</si>
  <si>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</si>
  <si>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</si>
  <si>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</si>
  <si>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</si>
  <si>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</si>
  <si>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</si>
  <si>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</si>
  <si>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</si>
  <si>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</si>
  <si>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</si>
  <si>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</si>
  <si>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</si>
  <si>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</si>
  <si>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</si>
  <si>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</si>
  <si>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</si>
  <si>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</si>
  <si>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</si>
  <si>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</si>
  <si>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</si>
  <si>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</si>
  <si>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</si>
  <si>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</si>
  <si>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</si>
  <si>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</si>
  <si>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</si>
  <si>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</si>
  <si>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</si>
  <si>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</si>
  <si>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</si>
  <si>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</si>
  <si>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</si>
  <si>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</si>
  <si>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</si>
  <si>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</si>
  <si>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</si>
  <si>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</si>
  <si>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</si>
  <si>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</si>
  <si>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</si>
  <si>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</si>
  <si>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Opatření proti přehřívání učeben MŠ Svojšovická - zastínění</t>
  </si>
  <si>
    <t>Objekt:</t>
  </si>
  <si>
    <t>Rozpočet:</t>
  </si>
  <si>
    <t>RProj2108</t>
  </si>
  <si>
    <t>Městská část Praha 4</t>
  </si>
  <si>
    <t>Antala Staška 2059/80b</t>
  </si>
  <si>
    <t>Praha-Krč</t>
  </si>
  <si>
    <t>14000</t>
  </si>
  <si>
    <t>00063584</t>
  </si>
  <si>
    <t>CZ00063584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</si>
  <si>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</si>
  <si>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</si>
  <si>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</si>
  <si>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</si>
  <si>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</si>
  <si>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</si>
  <si>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</si>
  <si>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</si>
  <si>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</si>
  <si>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</si>
  <si>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</si>
  <si>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</si>
  <si>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</si>
  <si>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</si>
  <si>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</si>
  <si>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</si>
  <si>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</si>
  <si>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</si>
  <si>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</si>
  <si>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</si>
  <si>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</si>
  <si>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</si>
  <si>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784</t>
  </si>
  <si>
    <t>Malby</t>
  </si>
  <si>
    <t>786</t>
  </si>
  <si>
    <t>Zastiňující technika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</si>
  <si>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</si>
  <si>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</si>
  <si>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</si>
  <si>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</si>
  <si>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</si>
  <si>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</si>
  <si>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</si>
  <si>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</si>
  <si>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</si>
  <si>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</si>
  <si>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</si>
  <si>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</si>
  <si>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</si>
  <si>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</si>
  <si>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</si>
  <si>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</si>
  <si>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</si>
  <si>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</si>
  <si>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</si>
  <si>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</si>
  <si>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</si>
  <si>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</si>
  <si>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</si>
  <si>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</si>
  <si>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</si>
  <si>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</si>
  <si>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</si>
  <si>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</si>
  <si>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</si>
  <si>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</si>
  <si>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</si>
  <si>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612421637R00</t>
  </si>
  <si>
    <t>Omítka vnitřní zdiva, MVC, štuková</t>
  </si>
  <si>
    <t>m2</t>
  </si>
  <si>
    <t>RTS 21/ I</t>
  </si>
  <si>
    <t>Práce</t>
  </si>
  <si>
    <t>POL1_</t>
  </si>
  <si>
    <t xml:space="preserve">oprava omítek : </t>
  </si>
  <si>
    <t>VV</t>
  </si>
  <si>
    <t>40</t>
  </si>
  <si>
    <t>622397132R00</t>
  </si>
  <si>
    <t>Oprava KZS,plocha do 1 m2, EPS, silikonová omítka</t>
  </si>
  <si>
    <t>kus</t>
  </si>
  <si>
    <t>20</t>
  </si>
  <si>
    <t>622471317R00</t>
  </si>
  <si>
    <t>Nátěr nebo nástřik stěn vnějších, složitost 1 - 2</t>
  </si>
  <si>
    <t>941955001R00</t>
  </si>
  <si>
    <t>Lešení lehké pomocné, výška podlahy do 1,2 m</t>
  </si>
  <si>
    <t>(7,15+12,09+4,55)*1,0</t>
  </si>
  <si>
    <t>946941102RT3</t>
  </si>
  <si>
    <t>Montáž pojízdných Alu věží, 2,5 x 1,45 m pracovní výška 8,2 m</t>
  </si>
  <si>
    <t>sada</t>
  </si>
  <si>
    <t>946941192RT3</t>
  </si>
  <si>
    <t>Nájemné pojízdných Alu věží, 2,5 x 1,45 m pracovní výška 8,2 m</t>
  </si>
  <si>
    <t>den</t>
  </si>
  <si>
    <t>2*20</t>
  </si>
  <si>
    <t>946941802RT3</t>
  </si>
  <si>
    <t>Demontáž pojízdných Alu věží, 2,5 x 1,45 m pracovní výška 8,3 m</t>
  </si>
  <si>
    <t>952901111R00</t>
  </si>
  <si>
    <t>Vyčištění budov o výšce podlaží do 4 m</t>
  </si>
  <si>
    <t>(25,99+37,65+64,55)*2</t>
  </si>
  <si>
    <t>999281211R00</t>
  </si>
  <si>
    <t>Přesun hmot, opravy vněj. plášťů výšky do 25 m</t>
  </si>
  <si>
    <t>t</t>
  </si>
  <si>
    <t>Přesun hmot</t>
  </si>
  <si>
    <t>POL7_</t>
  </si>
  <si>
    <t>784011222RT2</t>
  </si>
  <si>
    <t>Zakrytí podlah včetně papírové lepenky</t>
  </si>
  <si>
    <t>784191101R00</t>
  </si>
  <si>
    <t>Penetrace podkladu 1x</t>
  </si>
  <si>
    <t>POL1_7</t>
  </si>
  <si>
    <t>784195412R00</t>
  </si>
  <si>
    <t>Malba bílá na omítky 2x</t>
  </si>
  <si>
    <t>784402801R00</t>
  </si>
  <si>
    <t>Odstranění malby oškrábáním v místnosti H do 3,8 m</t>
  </si>
  <si>
    <t>784403801R00</t>
  </si>
  <si>
    <t>Odstranění maleb omytím v místnosti H do 3,8 m</t>
  </si>
  <si>
    <t>R 01</t>
  </si>
  <si>
    <t>D+M venkovní předokenní screenové rolety 1,98 x 2,01 vč.schránky,pohonu a ovládání dle Tabulky stínících prvků - rolety 3.1</t>
  </si>
  <si>
    <t>Vlastní</t>
  </si>
  <si>
    <t>Indiv</t>
  </si>
  <si>
    <t>R 02</t>
  </si>
  <si>
    <t>D+M venkovní předokenní screenové rolety 1,25 x 2,01 vč.schránky,pohonu a ovládání dle Tabulky stínících prvků - rolety 3.1</t>
  </si>
  <si>
    <t>R 03</t>
  </si>
  <si>
    <t>D+M venkovní předokenní screenové rolety 1,8 x 2,77 vč.schránky,pohonu a ovládání dle Tabulky stínících prvků - rolety 3.1</t>
  </si>
  <si>
    <t>998786203R00</t>
  </si>
  <si>
    <t>Přesun hmot pro zastiň. techniku, výšky do 24 m</t>
  </si>
  <si>
    <t>21001</t>
  </si>
  <si>
    <t>Napojení předokenních rolet</t>
  </si>
  <si>
    <t>POL1_9</t>
  </si>
  <si>
    <t>21002</t>
  </si>
  <si>
    <t>Úprava podružného rozvaděče pro osazení nového jističe</t>
  </si>
  <si>
    <t>21003</t>
  </si>
  <si>
    <t>D+M žaluziového tlačítka do nízké povrchové krabice</t>
  </si>
  <si>
    <t>21004</t>
  </si>
  <si>
    <t xml:space="preserve">D+M relé pro vícenásobné ovládání rolet </t>
  </si>
  <si>
    <t>21005</t>
  </si>
  <si>
    <t>D+M kabelů CYKY O 4x1,5</t>
  </si>
  <si>
    <t xml:space="preserve">m     </t>
  </si>
  <si>
    <t>21006</t>
  </si>
  <si>
    <t>D+M kabelů CYKY O 3x1,5</t>
  </si>
  <si>
    <t>21007</t>
  </si>
  <si>
    <t xml:space="preserve">D+M instalačních lišt  </t>
  </si>
  <si>
    <t>21008</t>
  </si>
  <si>
    <t xml:space="preserve">D+M jističe 10A kombinovaného s proudovým chráničem </t>
  </si>
  <si>
    <t>21009</t>
  </si>
  <si>
    <t xml:space="preserve">D+M podružného instalačního materiálu (krabice, svorky, příchytky) </t>
  </si>
  <si>
    <t>kompl</t>
  </si>
  <si>
    <t>21010</t>
  </si>
  <si>
    <t xml:space="preserve">Revize elektro </t>
  </si>
  <si>
    <t>P 210T00</t>
  </si>
  <si>
    <t>Stavební přípomoci</t>
  </si>
  <si>
    <t>R-položka</t>
  </si>
  <si>
    <t>POL12_1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</si>
  <si>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</si>
  <si>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</si>
  <si>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</si>
  <si>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</si>
  <si>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</si>
  <si>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</si>
  <si>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</si>
  <si>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</si>
  <si>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</si>
  <si>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</si>
  <si>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</si>
  <si>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>Opatření proti přehřívání učeben v MŠ Praha 4-MŠ Svojšovická 3/2923- zastínění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</si>
</sst>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18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view="pageBreakPreview" topLeftCell="B1" zoomScale="75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5" t="s">
        <v>24</v>
      </c>
      <c r="C2" s="76"/>
      <c r="D2" s="77" t="s">
        <v>45</v>
      </c>
      <c r="E2" s="229" t="s">
        <v>203</v>
      </c>
      <c r="F2" s="230"/>
      <c r="G2" s="230"/>
      <c r="H2" s="230"/>
      <c r="I2" s="230"/>
      <c r="J2" s="231"/>
      <c r="O2" s="1"/>
    </row>
    <row r="3" spans="1:15" ht="27" customHeight="1" x14ac:dyDescent="0.2">
      <c r="A3" s="2"/>
      <c r="B3" s="78" t="s">
        <v>43</v>
      </c>
      <c r="C3" s="76"/>
      <c r="D3" s="79" t="s">
        <v>41</v>
      </c>
      <c r="E3" s="232" t="s">
        <v>203</v>
      </c>
      <c r="F3" s="233"/>
      <c r="G3" s="233"/>
      <c r="H3" s="233"/>
      <c r="I3" s="233"/>
      <c r="J3" s="234"/>
    </row>
    <row r="4" spans="1:15" ht="23.25" customHeight="1" x14ac:dyDescent="0.2">
      <c r="A4" s="72">
        <v>796</v>
      </c>
      <c r="B4" s="80" t="s">
        <v>44</v>
      </c>
      <c r="C4" s="81"/>
      <c r="D4" s="82" t="s">
        <v>41</v>
      </c>
      <c r="E4" s="212" t="s">
        <v>203</v>
      </c>
      <c r="F4" s="213"/>
      <c r="G4" s="213"/>
      <c r="H4" s="213"/>
      <c r="I4" s="213"/>
      <c r="J4" s="214"/>
    </row>
    <row r="5" spans="1:15" ht="24" customHeight="1" x14ac:dyDescent="0.2">
      <c r="A5" s="2"/>
      <c r="B5" s="30" t="s">
        <v>23</v>
      </c>
      <c r="D5" s="217" t="s">
        <v>46</v>
      </c>
      <c r="E5" s="218"/>
      <c r="F5" s="218"/>
      <c r="G5" s="218"/>
      <c r="H5" s="18" t="s">
        <v>40</v>
      </c>
      <c r="I5" s="83" t="s">
        <v>50</v>
      </c>
      <c r="J5" s="8"/>
    </row>
    <row r="6" spans="1:15" ht="15.75" customHeight="1" x14ac:dyDescent="0.2">
      <c r="A6" s="2"/>
      <c r="B6" s="27"/>
      <c r="C6" s="52"/>
      <c r="D6" s="219" t="s">
        <v>47</v>
      </c>
      <c r="E6" s="220"/>
      <c r="F6" s="220"/>
      <c r="G6" s="220"/>
      <c r="H6" s="18" t="s">
        <v>36</v>
      </c>
      <c r="I6" s="83" t="s">
        <v>51</v>
      </c>
      <c r="J6" s="8"/>
    </row>
    <row r="7" spans="1:15" ht="15.75" customHeight="1" x14ac:dyDescent="0.2">
      <c r="A7" s="2"/>
      <c r="B7" s="28"/>
      <c r="C7" s="53"/>
      <c r="D7" s="73" t="s">
        <v>49</v>
      </c>
      <c r="E7" s="221" t="s">
        <v>48</v>
      </c>
      <c r="F7" s="222"/>
      <c r="G7" s="222"/>
      <c r="H7" s="23"/>
      <c r="I7" s="22"/>
      <c r="J7" s="33"/>
    </row>
    <row r="8" spans="1:15" ht="24" hidden="1" customHeight="1" x14ac:dyDescent="0.2">
      <c r="A8" s="2"/>
      <c r="B8" s="30" t="s">
        <v>21</v>
      </c>
      <c r="D8" s="74" t="s">
        <v>52</v>
      </c>
      <c r="H8" s="18" t="s">
        <v>40</v>
      </c>
      <c r="I8" s="83" t="s">
        <v>56</v>
      </c>
      <c r="J8" s="8"/>
    </row>
    <row r="9" spans="1:15" ht="15.75" hidden="1" customHeight="1" x14ac:dyDescent="0.2">
      <c r="A9" s="2"/>
      <c r="B9" s="2"/>
      <c r="D9" s="74" t="s">
        <v>53</v>
      </c>
      <c r="H9" s="18" t="s">
        <v>36</v>
      </c>
      <c r="I9" s="83" t="s">
        <v>57</v>
      </c>
      <c r="J9" s="8"/>
    </row>
    <row r="10" spans="1:15" ht="15.75" hidden="1" customHeight="1" x14ac:dyDescent="0.2">
      <c r="A10" s="2"/>
      <c r="B10" s="34"/>
      <c r="C10" s="53"/>
      <c r="D10" s="73" t="s">
        <v>55</v>
      </c>
      <c r="E10" s="84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36" t="s">
        <v>58</v>
      </c>
      <c r="E11" s="236"/>
      <c r="F11" s="236"/>
      <c r="G11" s="236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11"/>
      <c r="E12" s="211"/>
      <c r="F12" s="211"/>
      <c r="G12" s="211"/>
      <c r="H12" s="18" t="s">
        <v>36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15"/>
      <c r="F13" s="216"/>
      <c r="G13" s="216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35"/>
      <c r="F15" s="235"/>
      <c r="G15" s="237"/>
      <c r="H15" s="237"/>
      <c r="I15" s="237" t="s">
        <v>31</v>
      </c>
      <c r="J15" s="238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200"/>
      <c r="F16" s="201"/>
      <c r="G16" s="200"/>
      <c r="H16" s="201"/>
      <c r="I16" s="200">
        <f>SUMIF(F49:F57,A16,I49:I57)+SUMIF(F49:F57,"PSU",I49:I57)</f>
        <v>0</v>
      </c>
      <c r="J16" s="202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200"/>
      <c r="F17" s="201"/>
      <c r="G17" s="200"/>
      <c r="H17" s="201"/>
      <c r="I17" s="200">
        <f>SUMIF(F49:F57,A17,I49:I57)</f>
        <v>0</v>
      </c>
      <c r="J17" s="202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200"/>
      <c r="F18" s="201"/>
      <c r="G18" s="200"/>
      <c r="H18" s="201"/>
      <c r="I18" s="200">
        <f>SUMIF(F49:F57,A18,I49:I57)</f>
        <v>0</v>
      </c>
      <c r="J18" s="202"/>
    </row>
    <row r="19" spans="1:10" ht="23.25" customHeight="1" x14ac:dyDescent="0.2">
      <c r="A19" s="139" t="s">
        <v>80</v>
      </c>
      <c r="B19" s="37" t="s">
        <v>29</v>
      </c>
      <c r="C19" s="58"/>
      <c r="D19" s="59"/>
      <c r="E19" s="200"/>
      <c r="F19" s="201"/>
      <c r="G19" s="200"/>
      <c r="H19" s="201"/>
      <c r="I19" s="200">
        <f>SUMIF(F49:F57,A19,I49:I57)</f>
        <v>0</v>
      </c>
      <c r="J19" s="202"/>
    </row>
    <row r="20" spans="1:10" ht="23.25" customHeight="1" x14ac:dyDescent="0.2">
      <c r="A20" s="139" t="s">
        <v>81</v>
      </c>
      <c r="B20" s="37" t="s">
        <v>30</v>
      </c>
      <c r="C20" s="58"/>
      <c r="D20" s="59"/>
      <c r="E20" s="200"/>
      <c r="F20" s="201"/>
      <c r="G20" s="200"/>
      <c r="H20" s="201"/>
      <c r="I20" s="200">
        <f>SUMIF(F49:F57,A20,I49:I57)</f>
        <v>0</v>
      </c>
      <c r="J20" s="202"/>
    </row>
    <row r="21" spans="1:10" ht="23.25" customHeight="1" x14ac:dyDescent="0.2">
      <c r="A21" s="2"/>
      <c r="B21" s="47" t="s">
        <v>31</v>
      </c>
      <c r="C21" s="60"/>
      <c r="D21" s="61"/>
      <c r="E21" s="203"/>
      <c r="F21" s="239"/>
      <c r="G21" s="203"/>
      <c r="H21" s="239"/>
      <c r="I21" s="203">
        <f>SUM(I16:J20)</f>
        <v>0</v>
      </c>
      <c r="J21" s="204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198">
        <f>ZakladDPHSniVypocet</f>
        <v>0</v>
      </c>
      <c r="H23" s="199"/>
      <c r="I23" s="199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196">
        <f>A23</f>
        <v>0</v>
      </c>
      <c r="H24" s="197"/>
      <c r="I24" s="197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198">
        <f>ZakladDPHZaklVypocet</f>
        <v>0</v>
      </c>
      <c r="H25" s="199"/>
      <c r="I25" s="199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26">
        <f>A25</f>
        <v>0</v>
      </c>
      <c r="H26" s="227"/>
      <c r="I26" s="22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28">
        <f>CenaCelkem-(ZakladDPHSni+DPHSni+ZakladDPHZakl+DPHZakl)</f>
        <v>0</v>
      </c>
      <c r="H27" s="228"/>
      <c r="I27" s="228"/>
      <c r="J27" s="40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5">
        <f>ZakladDPHSniVypocet+ZakladDPHZaklVypocet</f>
        <v>0</v>
      </c>
      <c r="H28" s="206"/>
      <c r="I28" s="206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5">
        <f>A27</f>
        <v>0</v>
      </c>
      <c r="H29" s="205"/>
      <c r="I29" s="205"/>
      <c r="J29" s="120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07"/>
      <c r="E34" s="208"/>
      <c r="G34" s="209"/>
      <c r="H34" s="210"/>
      <c r="I34" s="210"/>
      <c r="J34" s="24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59</v>
      </c>
      <c r="C39" s="190"/>
      <c r="D39" s="190"/>
      <c r="E39" s="190"/>
      <c r="F39" s="100">
        <f>'01 01 Pol'!AE57</f>
        <v>0</v>
      </c>
      <c r="G39" s="101">
        <f>'01 01 Pol'!AF57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 t="s">
        <v>41</v>
      </c>
      <c r="C40" s="191" t="s">
        <v>42</v>
      </c>
      <c r="D40" s="191"/>
      <c r="E40" s="191"/>
      <c r="F40" s="105">
        <f>'01 01 Pol'!AE57</f>
        <v>0</v>
      </c>
      <c r="G40" s="106">
        <f>'01 01 Pol'!AF57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">
      <c r="A41" s="89">
        <v>3</v>
      </c>
      <c r="B41" s="108" t="s">
        <v>41</v>
      </c>
      <c r="C41" s="190" t="s">
        <v>42</v>
      </c>
      <c r="D41" s="190"/>
      <c r="E41" s="190"/>
      <c r="F41" s="109">
        <f>'01 01 Pol'!AE57</f>
        <v>0</v>
      </c>
      <c r="G41" s="102">
        <f>'01 01 Pol'!AF57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">
      <c r="A42" s="89"/>
      <c r="B42" s="192" t="s">
        <v>60</v>
      </c>
      <c r="C42" s="193"/>
      <c r="D42" s="193"/>
      <c r="E42" s="194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62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63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64</v>
      </c>
      <c r="C49" s="188" t="s">
        <v>65</v>
      </c>
      <c r="D49" s="189"/>
      <c r="E49" s="189"/>
      <c r="F49" s="137" t="s">
        <v>26</v>
      </c>
      <c r="G49" s="130"/>
      <c r="H49" s="130"/>
      <c r="I49" s="130">
        <f>'01 01 Pol'!G8</f>
        <v>0</v>
      </c>
      <c r="J49" s="135" t="str">
        <f>IF(I58=0,"",I49/I58*100)</f>
        <v/>
      </c>
    </row>
    <row r="50" spans="1:10" ht="36.75" customHeight="1" x14ac:dyDescent="0.2">
      <c r="A50" s="124"/>
      <c r="B50" s="129" t="s">
        <v>66</v>
      </c>
      <c r="C50" s="188" t="s">
        <v>67</v>
      </c>
      <c r="D50" s="189"/>
      <c r="E50" s="189"/>
      <c r="F50" s="137" t="s">
        <v>26</v>
      </c>
      <c r="G50" s="130"/>
      <c r="H50" s="130"/>
      <c r="I50" s="130">
        <f>'01 01 Pol'!G12</f>
        <v>0</v>
      </c>
      <c r="J50" s="135" t="str">
        <f>IF(I58=0,"",I50/I58*100)</f>
        <v/>
      </c>
    </row>
    <row r="51" spans="1:10" ht="36.75" customHeight="1" x14ac:dyDescent="0.2">
      <c r="A51" s="124"/>
      <c r="B51" s="129" t="s">
        <v>68</v>
      </c>
      <c r="C51" s="188" t="s">
        <v>69</v>
      </c>
      <c r="D51" s="189"/>
      <c r="E51" s="189"/>
      <c r="F51" s="137" t="s">
        <v>26</v>
      </c>
      <c r="G51" s="130"/>
      <c r="H51" s="130"/>
      <c r="I51" s="130">
        <f>'01 01 Pol'!G17</f>
        <v>0</v>
      </c>
      <c r="J51" s="135" t="str">
        <f>IF(I58=0,"",I51/I58*100)</f>
        <v/>
      </c>
    </row>
    <row r="52" spans="1:10" ht="36.75" customHeight="1" x14ac:dyDescent="0.2">
      <c r="A52" s="124"/>
      <c r="B52" s="129" t="s">
        <v>70</v>
      </c>
      <c r="C52" s="188" t="s">
        <v>71</v>
      </c>
      <c r="D52" s="189"/>
      <c r="E52" s="189"/>
      <c r="F52" s="137" t="s">
        <v>26</v>
      </c>
      <c r="G52" s="130"/>
      <c r="H52" s="130"/>
      <c r="I52" s="130">
        <f>'01 01 Pol'!G24</f>
        <v>0</v>
      </c>
      <c r="J52" s="135" t="str">
        <f>IF(I58=0,"",I52/I58*100)</f>
        <v/>
      </c>
    </row>
    <row r="53" spans="1:10" ht="36.75" customHeight="1" x14ac:dyDescent="0.2">
      <c r="A53" s="124"/>
      <c r="B53" s="129" t="s">
        <v>72</v>
      </c>
      <c r="C53" s="188" t="s">
        <v>73</v>
      </c>
      <c r="D53" s="189"/>
      <c r="E53" s="189"/>
      <c r="F53" s="137" t="s">
        <v>26</v>
      </c>
      <c r="G53" s="130"/>
      <c r="H53" s="130"/>
      <c r="I53" s="130">
        <f>'01 01 Pol'!G27</f>
        <v>0</v>
      </c>
      <c r="J53" s="135" t="str">
        <f>IF(I58=0,"",I53/I58*100)</f>
        <v/>
      </c>
    </row>
    <row r="54" spans="1:10" ht="36.75" customHeight="1" x14ac:dyDescent="0.2">
      <c r="A54" s="124"/>
      <c r="B54" s="129" t="s">
        <v>74</v>
      </c>
      <c r="C54" s="188" t="s">
        <v>75</v>
      </c>
      <c r="D54" s="189"/>
      <c r="E54" s="189"/>
      <c r="F54" s="137" t="s">
        <v>27</v>
      </c>
      <c r="G54" s="130"/>
      <c r="H54" s="130"/>
      <c r="I54" s="130">
        <f>'01 01 Pol'!G29</f>
        <v>0</v>
      </c>
      <c r="J54" s="135" t="str">
        <f>IF(I58=0,"",I54/I58*100)</f>
        <v/>
      </c>
    </row>
    <row r="55" spans="1:10" ht="36.75" customHeight="1" x14ac:dyDescent="0.2">
      <c r="A55" s="124"/>
      <c r="B55" s="129" t="s">
        <v>76</v>
      </c>
      <c r="C55" s="188" t="s">
        <v>77</v>
      </c>
      <c r="D55" s="189"/>
      <c r="E55" s="189"/>
      <c r="F55" s="137" t="s">
        <v>27</v>
      </c>
      <c r="G55" s="130"/>
      <c r="H55" s="130"/>
      <c r="I55" s="130">
        <f>'01 01 Pol'!G36</f>
        <v>0</v>
      </c>
      <c r="J55" s="135" t="str">
        <f>IF(I58=0,"",I55/I58*100)</f>
        <v/>
      </c>
    </row>
    <row r="56" spans="1:10" ht="36.75" customHeight="1" x14ac:dyDescent="0.2">
      <c r="A56" s="124"/>
      <c r="B56" s="129" t="s">
        <v>78</v>
      </c>
      <c r="C56" s="188" t="s">
        <v>79</v>
      </c>
      <c r="D56" s="189"/>
      <c r="E56" s="189"/>
      <c r="F56" s="137" t="s">
        <v>28</v>
      </c>
      <c r="G56" s="130"/>
      <c r="H56" s="130"/>
      <c r="I56" s="130">
        <f>'01 01 Pol'!G41</f>
        <v>0</v>
      </c>
      <c r="J56" s="135" t="str">
        <f>IF(I58=0,"",I56/I58*100)</f>
        <v/>
      </c>
    </row>
    <row r="57" spans="1:10" ht="36.75" customHeight="1" x14ac:dyDescent="0.2">
      <c r="A57" s="124"/>
      <c r="B57" s="129" t="s">
        <v>80</v>
      </c>
      <c r="C57" s="188" t="s">
        <v>29</v>
      </c>
      <c r="D57" s="189"/>
      <c r="E57" s="189"/>
      <c r="F57" s="137" t="s">
        <v>80</v>
      </c>
      <c r="G57" s="130"/>
      <c r="H57" s="130"/>
      <c r="I57" s="130">
        <f>'01 01 Pol'!G53</f>
        <v>0</v>
      </c>
      <c r="J57" s="135" t="str">
        <f>IF(I58=0,"",I57/I58*100)</f>
        <v/>
      </c>
    </row>
    <row r="58" spans="1:10" ht="25.5" customHeight="1" x14ac:dyDescent="0.2">
      <c r="A58" s="125"/>
      <c r="B58" s="131" t="s">
        <v>1</v>
      </c>
      <c r="C58" s="132"/>
      <c r="D58" s="133"/>
      <c r="E58" s="133"/>
      <c r="F58" s="138"/>
      <c r="G58" s="134"/>
      <c r="H58" s="134"/>
      <c r="I58" s="134">
        <f>SUM(I49:I57)</f>
        <v>0</v>
      </c>
      <c r="J58" s="136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sheetProtection algorithmName="SHA-512" hashValue="BQSCjE7hYAFchXF7X+GNZFk6q2swCfngbKh7yn6oiUlb7kWnlfy8BQ0uMOCAh3+ENFVxX/N6V/VN6hOrjsmXGg==" saltValue="6CITt3O45eLzheKyhgVvJ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49" t="s">
        <v>8</v>
      </c>
      <c r="B2" s="48"/>
      <c r="C2" s="242"/>
      <c r="D2" s="242"/>
      <c r="E2" s="242"/>
      <c r="F2" s="242"/>
      <c r="G2" s="243"/>
    </row>
    <row r="3" spans="1:7" ht="24.95" customHeight="1" x14ac:dyDescent="0.2">
      <c r="A3" s="49" t="s">
        <v>9</v>
      </c>
      <c r="B3" s="48"/>
      <c r="C3" s="242"/>
      <c r="D3" s="242"/>
      <c r="E3" s="242"/>
      <c r="F3" s="242"/>
      <c r="G3" s="243"/>
    </row>
    <row r="4" spans="1:7" ht="24.95" customHeight="1" x14ac:dyDescent="0.2">
      <c r="A4" s="49" t="s">
        <v>10</v>
      </c>
      <c r="B4" s="48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81E2E-7A3A-48FF-940E-61BDCA482B17}">
  <sheetPr>
    <outlinePr summaryBelow="0"/>
  </sheetPr>
  <dimension ref="A1:BH5000"/>
  <sheetViews>
    <sheetView workbookViewId="0">
      <pane ySplit="7" topLeftCell="A11" activePane="bottomLeft" state="frozen"/>
      <selection pane="bottomLeft" activeCell="F40" sqref="F40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G1" t="s">
        <v>82</v>
      </c>
    </row>
    <row r="2" spans="1:60" ht="24.95" customHeight="1" x14ac:dyDescent="0.2">
      <c r="A2" s="140" t="s">
        <v>8</v>
      </c>
      <c r="B2" s="48" t="s">
        <v>45</v>
      </c>
      <c r="C2" s="257" t="s">
        <v>203</v>
      </c>
      <c r="D2" s="258"/>
      <c r="E2" s="258"/>
      <c r="F2" s="258"/>
      <c r="G2" s="259"/>
      <c r="AG2" t="s">
        <v>83</v>
      </c>
    </row>
    <row r="3" spans="1:60" ht="24.95" customHeight="1" x14ac:dyDescent="0.2">
      <c r="A3" s="140" t="s">
        <v>9</v>
      </c>
      <c r="B3" s="48" t="s">
        <v>41</v>
      </c>
      <c r="C3" s="260" t="s">
        <v>203</v>
      </c>
      <c r="D3" s="258"/>
      <c r="E3" s="258"/>
      <c r="F3" s="258"/>
      <c r="G3" s="259"/>
      <c r="AC3" s="122" t="s">
        <v>83</v>
      </c>
      <c r="AG3" t="s">
        <v>84</v>
      </c>
    </row>
    <row r="4" spans="1:60" ht="24.95" customHeight="1" x14ac:dyDescent="0.2">
      <c r="A4" s="141" t="s">
        <v>10</v>
      </c>
      <c r="B4" s="142" t="s">
        <v>41</v>
      </c>
      <c r="C4" s="261" t="s">
        <v>203</v>
      </c>
      <c r="D4" s="262"/>
      <c r="E4" s="262"/>
      <c r="F4" s="262"/>
      <c r="G4" s="263"/>
      <c r="AG4" t="s">
        <v>85</v>
      </c>
    </row>
    <row r="5" spans="1:60" x14ac:dyDescent="0.2">
      <c r="D5" s="10"/>
    </row>
    <row r="6" spans="1:60" ht="38.25" x14ac:dyDescent="0.2">
      <c r="A6" s="144" t="s">
        <v>86</v>
      </c>
      <c r="B6" s="146" t="s">
        <v>87</v>
      </c>
      <c r="C6" s="146" t="s">
        <v>88</v>
      </c>
      <c r="D6" s="145" t="s">
        <v>89</v>
      </c>
      <c r="E6" s="144" t="s">
        <v>90</v>
      </c>
      <c r="F6" s="143" t="s">
        <v>91</v>
      </c>
      <c r="G6" s="144" t="s">
        <v>31</v>
      </c>
      <c r="H6" s="147" t="s">
        <v>32</v>
      </c>
      <c r="I6" s="147" t="s">
        <v>92</v>
      </c>
      <c r="J6" s="147" t="s">
        <v>33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2" t="s">
        <v>107</v>
      </c>
      <c r="B8" s="163" t="s">
        <v>64</v>
      </c>
      <c r="C8" s="181" t="s">
        <v>65</v>
      </c>
      <c r="D8" s="164"/>
      <c r="E8" s="165"/>
      <c r="F8" s="166"/>
      <c r="G8" s="167">
        <f>SUMIF(AG9:AG11,"&lt;&gt;NOR",G9:G11)</f>
        <v>0</v>
      </c>
      <c r="H8" s="161"/>
      <c r="I8" s="161">
        <f>SUM(I9:I11)</f>
        <v>1801.6</v>
      </c>
      <c r="J8" s="161"/>
      <c r="K8" s="161">
        <f>SUM(K9:K11)</f>
        <v>15638.4</v>
      </c>
      <c r="L8" s="161"/>
      <c r="M8" s="161">
        <f>SUM(M9:M11)</f>
        <v>0</v>
      </c>
      <c r="N8" s="161"/>
      <c r="O8" s="161">
        <f>SUM(O9:O11)</f>
        <v>1.91</v>
      </c>
      <c r="P8" s="161"/>
      <c r="Q8" s="161">
        <f>SUM(Q9:Q11)</f>
        <v>0</v>
      </c>
      <c r="R8" s="161"/>
      <c r="S8" s="161"/>
      <c r="T8" s="161"/>
      <c r="U8" s="161"/>
      <c r="V8" s="161">
        <f>SUM(V9:V11)</f>
        <v>33.6</v>
      </c>
      <c r="W8" s="161"/>
      <c r="X8" s="161"/>
      <c r="AG8" t="s">
        <v>108</v>
      </c>
    </row>
    <row r="9" spans="1:60" outlineLevel="1" x14ac:dyDescent="0.2">
      <c r="A9" s="168">
        <v>1</v>
      </c>
      <c r="B9" s="169" t="s">
        <v>109</v>
      </c>
      <c r="C9" s="182" t="s">
        <v>110</v>
      </c>
      <c r="D9" s="170" t="s">
        <v>111</v>
      </c>
      <c r="E9" s="171">
        <v>40</v>
      </c>
      <c r="F9" s="172"/>
      <c r="G9" s="173">
        <f>ROUND(E9*F9,2)</f>
        <v>0</v>
      </c>
      <c r="H9" s="158">
        <v>45.04</v>
      </c>
      <c r="I9" s="157">
        <f>ROUND(E9*H9,2)</f>
        <v>1801.6</v>
      </c>
      <c r="J9" s="158">
        <v>390.96</v>
      </c>
      <c r="K9" s="157">
        <f>ROUND(E9*J9,2)</f>
        <v>15638.4</v>
      </c>
      <c r="L9" s="157">
        <v>21</v>
      </c>
      <c r="M9" s="157">
        <f>G9*(1+L9/100)</f>
        <v>0</v>
      </c>
      <c r="N9" s="157">
        <v>4.7660000000000001E-2</v>
      </c>
      <c r="O9" s="157">
        <f>ROUND(E9*N9,2)</f>
        <v>1.91</v>
      </c>
      <c r="P9" s="157">
        <v>0</v>
      </c>
      <c r="Q9" s="157">
        <f>ROUND(E9*P9,2)</f>
        <v>0</v>
      </c>
      <c r="R9" s="157"/>
      <c r="S9" s="157" t="s">
        <v>112</v>
      </c>
      <c r="T9" s="157" t="s">
        <v>112</v>
      </c>
      <c r="U9" s="157">
        <v>0.84</v>
      </c>
      <c r="V9" s="157">
        <f>ROUND(E9*U9,2)</f>
        <v>33.6</v>
      </c>
      <c r="W9" s="157"/>
      <c r="X9" s="157" t="s">
        <v>113</v>
      </c>
      <c r="Y9" s="148"/>
      <c r="Z9" s="148"/>
      <c r="AA9" s="148"/>
      <c r="AB9" s="148"/>
      <c r="AC9" s="148"/>
      <c r="AD9" s="148"/>
      <c r="AE9" s="148"/>
      <c r="AF9" s="148"/>
      <c r="AG9" s="148" t="s">
        <v>114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3" t="s">
        <v>115</v>
      </c>
      <c r="D10" s="159"/>
      <c r="E10" s="160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116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3" t="s">
        <v>117</v>
      </c>
      <c r="D11" s="159"/>
      <c r="E11" s="160">
        <v>40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116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2" t="s">
        <v>107</v>
      </c>
      <c r="B12" s="163" t="s">
        <v>66</v>
      </c>
      <c r="C12" s="181" t="s">
        <v>67</v>
      </c>
      <c r="D12" s="164"/>
      <c r="E12" s="165"/>
      <c r="F12" s="166"/>
      <c r="G12" s="167">
        <f>SUMIF(AG13:AG16,"&lt;&gt;NOR",G13:G16)</f>
        <v>0</v>
      </c>
      <c r="H12" s="161"/>
      <c r="I12" s="161">
        <f>SUM(I13:I16)</f>
        <v>18272.599999999999</v>
      </c>
      <c r="J12" s="161"/>
      <c r="K12" s="161">
        <f>SUM(K13:K16)</f>
        <v>16067.4</v>
      </c>
      <c r="L12" s="161"/>
      <c r="M12" s="161">
        <f>SUM(M13:M16)</f>
        <v>0</v>
      </c>
      <c r="N12" s="161"/>
      <c r="O12" s="161">
        <f>SUM(O13:O16)</f>
        <v>0.33</v>
      </c>
      <c r="P12" s="161"/>
      <c r="Q12" s="161">
        <f>SUM(Q13:Q16)</f>
        <v>0</v>
      </c>
      <c r="R12" s="161"/>
      <c r="S12" s="161"/>
      <c r="T12" s="161"/>
      <c r="U12" s="161"/>
      <c r="V12" s="161">
        <f>SUM(V13:V16)</f>
        <v>33.299999999999997</v>
      </c>
      <c r="W12" s="161"/>
      <c r="X12" s="161"/>
      <c r="AG12" t="s">
        <v>108</v>
      </c>
    </row>
    <row r="13" spans="1:60" outlineLevel="1" x14ac:dyDescent="0.2">
      <c r="A13" s="168">
        <v>2</v>
      </c>
      <c r="B13" s="169" t="s">
        <v>118</v>
      </c>
      <c r="C13" s="182" t="s">
        <v>119</v>
      </c>
      <c r="D13" s="170" t="s">
        <v>120</v>
      </c>
      <c r="E13" s="171">
        <v>20</v>
      </c>
      <c r="F13" s="172"/>
      <c r="G13" s="173">
        <f>ROUND(E13*F13,2)</f>
        <v>0</v>
      </c>
      <c r="H13" s="158">
        <v>836.43</v>
      </c>
      <c r="I13" s="157">
        <f>ROUND(E13*H13,2)</f>
        <v>16728.599999999999</v>
      </c>
      <c r="J13" s="158">
        <v>698.57</v>
      </c>
      <c r="K13" s="157">
        <f>ROUND(E13*J13,2)</f>
        <v>13971.4</v>
      </c>
      <c r="L13" s="157">
        <v>21</v>
      </c>
      <c r="M13" s="157">
        <f>G13*(1+L13/100)</f>
        <v>0</v>
      </c>
      <c r="N13" s="157">
        <v>1.5440000000000001E-2</v>
      </c>
      <c r="O13" s="157">
        <f>ROUND(E13*N13,2)</f>
        <v>0.31</v>
      </c>
      <c r="P13" s="157">
        <v>0</v>
      </c>
      <c r="Q13" s="157">
        <f>ROUND(E13*P13,2)</f>
        <v>0</v>
      </c>
      <c r="R13" s="157"/>
      <c r="S13" s="157" t="s">
        <v>112</v>
      </c>
      <c r="T13" s="157" t="s">
        <v>112</v>
      </c>
      <c r="U13" s="157">
        <v>1.4350000000000001</v>
      </c>
      <c r="V13" s="157">
        <f>ROUND(E13*U13,2)</f>
        <v>28.7</v>
      </c>
      <c r="W13" s="157"/>
      <c r="X13" s="157" t="s">
        <v>113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3" t="s">
        <v>115</v>
      </c>
      <c r="D14" s="159"/>
      <c r="E14" s="160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3" t="s">
        <v>121</v>
      </c>
      <c r="D15" s="159"/>
      <c r="E15" s="160">
        <v>20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4">
        <v>3</v>
      </c>
      <c r="B16" s="175" t="s">
        <v>122</v>
      </c>
      <c r="C16" s="184" t="s">
        <v>123</v>
      </c>
      <c r="D16" s="176" t="s">
        <v>111</v>
      </c>
      <c r="E16" s="177">
        <v>20</v>
      </c>
      <c r="F16" s="178"/>
      <c r="G16" s="179">
        <f>ROUND(E16*F16,2)</f>
        <v>0</v>
      </c>
      <c r="H16" s="158">
        <v>77.2</v>
      </c>
      <c r="I16" s="157">
        <f>ROUND(E16*H16,2)</f>
        <v>1544</v>
      </c>
      <c r="J16" s="158">
        <v>104.8</v>
      </c>
      <c r="K16" s="157">
        <f>ROUND(E16*J16,2)</f>
        <v>2096</v>
      </c>
      <c r="L16" s="157">
        <v>21</v>
      </c>
      <c r="M16" s="157">
        <f>G16*(1+L16/100)</f>
        <v>0</v>
      </c>
      <c r="N16" s="157">
        <v>7.6000000000000004E-4</v>
      </c>
      <c r="O16" s="157">
        <f>ROUND(E16*N16,2)</f>
        <v>0.02</v>
      </c>
      <c r="P16" s="157">
        <v>0</v>
      </c>
      <c r="Q16" s="157">
        <f>ROUND(E16*P16,2)</f>
        <v>0</v>
      </c>
      <c r="R16" s="157"/>
      <c r="S16" s="157" t="s">
        <v>112</v>
      </c>
      <c r="T16" s="157" t="s">
        <v>112</v>
      </c>
      <c r="U16" s="157">
        <v>0.23</v>
      </c>
      <c r="V16" s="157">
        <f>ROUND(E16*U16,2)</f>
        <v>4.5999999999999996</v>
      </c>
      <c r="W16" s="157"/>
      <c r="X16" s="157" t="s">
        <v>113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114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2" t="s">
        <v>107</v>
      </c>
      <c r="B17" s="163" t="s">
        <v>68</v>
      </c>
      <c r="C17" s="181" t="s">
        <v>69</v>
      </c>
      <c r="D17" s="164"/>
      <c r="E17" s="165"/>
      <c r="F17" s="166"/>
      <c r="G17" s="167">
        <f>SUMIF(AG18:AG23,"&lt;&gt;NOR",G18:G23)</f>
        <v>0</v>
      </c>
      <c r="H17" s="161"/>
      <c r="I17" s="161">
        <f>SUM(I18:I23)</f>
        <v>841.69</v>
      </c>
      <c r="J17" s="161"/>
      <c r="K17" s="161">
        <f>SUM(K18:K23)</f>
        <v>28641.52</v>
      </c>
      <c r="L17" s="161"/>
      <c r="M17" s="161">
        <f>SUM(M18:M23)</f>
        <v>0</v>
      </c>
      <c r="N17" s="161"/>
      <c r="O17" s="161">
        <f>SUM(O18:O23)</f>
        <v>0.03</v>
      </c>
      <c r="P17" s="161"/>
      <c r="Q17" s="161">
        <f>SUM(Q18:Q23)</f>
        <v>0</v>
      </c>
      <c r="R17" s="161"/>
      <c r="S17" s="161"/>
      <c r="T17" s="161"/>
      <c r="U17" s="161"/>
      <c r="V17" s="161">
        <f>SUM(V18:V23)</f>
        <v>13.11</v>
      </c>
      <c r="W17" s="161"/>
      <c r="X17" s="161"/>
      <c r="AG17" t="s">
        <v>108</v>
      </c>
    </row>
    <row r="18" spans="1:60" outlineLevel="1" x14ac:dyDescent="0.2">
      <c r="A18" s="168">
        <v>4</v>
      </c>
      <c r="B18" s="169" t="s">
        <v>124</v>
      </c>
      <c r="C18" s="182" t="s">
        <v>125</v>
      </c>
      <c r="D18" s="170" t="s">
        <v>111</v>
      </c>
      <c r="E18" s="171">
        <v>23.79</v>
      </c>
      <c r="F18" s="172"/>
      <c r="G18" s="173">
        <f>ROUND(E18*F18,2)</f>
        <v>0</v>
      </c>
      <c r="H18" s="158">
        <v>35.380000000000003</v>
      </c>
      <c r="I18" s="157">
        <f>ROUND(E18*H18,2)</f>
        <v>841.69</v>
      </c>
      <c r="J18" s="158">
        <v>73.12</v>
      </c>
      <c r="K18" s="157">
        <f>ROUND(E18*J18,2)</f>
        <v>1739.52</v>
      </c>
      <c r="L18" s="157">
        <v>21</v>
      </c>
      <c r="M18" s="157">
        <f>G18*(1+L18/100)</f>
        <v>0</v>
      </c>
      <c r="N18" s="157">
        <v>1.2099999999999999E-3</v>
      </c>
      <c r="O18" s="157">
        <f>ROUND(E18*N18,2)</f>
        <v>0.03</v>
      </c>
      <c r="P18" s="157">
        <v>0</v>
      </c>
      <c r="Q18" s="157">
        <f>ROUND(E18*P18,2)</f>
        <v>0</v>
      </c>
      <c r="R18" s="157"/>
      <c r="S18" s="157" t="s">
        <v>112</v>
      </c>
      <c r="T18" s="157" t="s">
        <v>112</v>
      </c>
      <c r="U18" s="157">
        <v>0.17699999999999999</v>
      </c>
      <c r="V18" s="157">
        <f>ROUND(E18*U18,2)</f>
        <v>4.21</v>
      </c>
      <c r="W18" s="157"/>
      <c r="X18" s="157" t="s">
        <v>113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114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3" t="s">
        <v>126</v>
      </c>
      <c r="D19" s="159"/>
      <c r="E19" s="160">
        <v>23.79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116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74">
        <v>5</v>
      </c>
      <c r="B20" s="175" t="s">
        <v>127</v>
      </c>
      <c r="C20" s="184" t="s">
        <v>128</v>
      </c>
      <c r="D20" s="176" t="s">
        <v>129</v>
      </c>
      <c r="E20" s="177">
        <v>2</v>
      </c>
      <c r="F20" s="178"/>
      <c r="G20" s="179">
        <f>ROUND(E20*F20,2)</f>
        <v>0</v>
      </c>
      <c r="H20" s="158">
        <v>0</v>
      </c>
      <c r="I20" s="157">
        <f>ROUND(E20*H20,2)</f>
        <v>0</v>
      </c>
      <c r="J20" s="158">
        <v>957</v>
      </c>
      <c r="K20" s="157">
        <f>ROUND(E20*J20,2)</f>
        <v>1914</v>
      </c>
      <c r="L20" s="157">
        <v>21</v>
      </c>
      <c r="M20" s="157">
        <f>G20*(1+L20/100)</f>
        <v>0</v>
      </c>
      <c r="N20" s="157">
        <v>0</v>
      </c>
      <c r="O20" s="157">
        <f>ROUND(E20*N20,2)</f>
        <v>0</v>
      </c>
      <c r="P20" s="157">
        <v>0</v>
      </c>
      <c r="Q20" s="157">
        <f>ROUND(E20*P20,2)</f>
        <v>0</v>
      </c>
      <c r="R20" s="157"/>
      <c r="S20" s="157" t="s">
        <v>112</v>
      </c>
      <c r="T20" s="157" t="s">
        <v>112</v>
      </c>
      <c r="U20" s="157">
        <v>2.46</v>
      </c>
      <c r="V20" s="157">
        <f>ROUND(E20*U20,2)</f>
        <v>4.92</v>
      </c>
      <c r="W20" s="157"/>
      <c r="X20" s="157" t="s">
        <v>113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114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8">
        <v>6</v>
      </c>
      <c r="B21" s="169" t="s">
        <v>130</v>
      </c>
      <c r="C21" s="182" t="s">
        <v>131</v>
      </c>
      <c r="D21" s="170" t="s">
        <v>132</v>
      </c>
      <c r="E21" s="171">
        <v>40</v>
      </c>
      <c r="F21" s="172"/>
      <c r="G21" s="173">
        <f>ROUND(E21*F21,2)</f>
        <v>0</v>
      </c>
      <c r="H21" s="158">
        <v>0</v>
      </c>
      <c r="I21" s="157">
        <f>ROUND(E21*H21,2)</f>
        <v>0</v>
      </c>
      <c r="J21" s="158">
        <v>586</v>
      </c>
      <c r="K21" s="157">
        <f>ROUND(E21*J21,2)</f>
        <v>23440</v>
      </c>
      <c r="L21" s="157">
        <v>21</v>
      </c>
      <c r="M21" s="157">
        <f>G21*(1+L21/100)</f>
        <v>0</v>
      </c>
      <c r="N21" s="157">
        <v>0</v>
      </c>
      <c r="O21" s="157">
        <f>ROUND(E21*N21,2)</f>
        <v>0</v>
      </c>
      <c r="P21" s="157">
        <v>0</v>
      </c>
      <c r="Q21" s="157">
        <f>ROUND(E21*P21,2)</f>
        <v>0</v>
      </c>
      <c r="R21" s="157"/>
      <c r="S21" s="157" t="s">
        <v>112</v>
      </c>
      <c r="T21" s="157" t="s">
        <v>112</v>
      </c>
      <c r="U21" s="157">
        <v>0</v>
      </c>
      <c r="V21" s="157">
        <f>ROUND(E21*U21,2)</f>
        <v>0</v>
      </c>
      <c r="W21" s="157"/>
      <c r="X21" s="157" t="s">
        <v>113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114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3" t="s">
        <v>133</v>
      </c>
      <c r="D22" s="159"/>
      <c r="E22" s="160">
        <v>40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116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4">
        <v>7</v>
      </c>
      <c r="B23" s="175" t="s">
        <v>134</v>
      </c>
      <c r="C23" s="184" t="s">
        <v>135</v>
      </c>
      <c r="D23" s="176" t="s">
        <v>129</v>
      </c>
      <c r="E23" s="177">
        <v>2</v>
      </c>
      <c r="F23" s="178"/>
      <c r="G23" s="179">
        <f>ROUND(E23*F23,2)</f>
        <v>0</v>
      </c>
      <c r="H23" s="158">
        <v>0</v>
      </c>
      <c r="I23" s="157">
        <f>ROUND(E23*H23,2)</f>
        <v>0</v>
      </c>
      <c r="J23" s="158">
        <v>774</v>
      </c>
      <c r="K23" s="157">
        <f>ROUND(E23*J23,2)</f>
        <v>1548</v>
      </c>
      <c r="L23" s="157">
        <v>21</v>
      </c>
      <c r="M23" s="157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7"/>
      <c r="S23" s="157" t="s">
        <v>112</v>
      </c>
      <c r="T23" s="157" t="s">
        <v>112</v>
      </c>
      <c r="U23" s="157">
        <v>1.99</v>
      </c>
      <c r="V23" s="157">
        <f>ROUND(E23*U23,2)</f>
        <v>3.98</v>
      </c>
      <c r="W23" s="157"/>
      <c r="X23" s="157" t="s">
        <v>113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114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5.5" x14ac:dyDescent="0.2">
      <c r="A24" s="162" t="s">
        <v>107</v>
      </c>
      <c r="B24" s="163" t="s">
        <v>70</v>
      </c>
      <c r="C24" s="181" t="s">
        <v>71</v>
      </c>
      <c r="D24" s="164"/>
      <c r="E24" s="165"/>
      <c r="F24" s="166"/>
      <c r="G24" s="167">
        <f>SUMIF(AG25:AG26,"&lt;&gt;NOR",G25:G26)</f>
        <v>0</v>
      </c>
      <c r="H24" s="161"/>
      <c r="I24" s="161">
        <f>SUM(I25:I26)</f>
        <v>369.19</v>
      </c>
      <c r="J24" s="161"/>
      <c r="K24" s="161">
        <f>SUM(K25:K26)</f>
        <v>30011.84</v>
      </c>
      <c r="L24" s="161"/>
      <c r="M24" s="161">
        <f>SUM(M25:M26)</f>
        <v>0</v>
      </c>
      <c r="N24" s="161"/>
      <c r="O24" s="161">
        <f>SUM(O25:O26)</f>
        <v>0.01</v>
      </c>
      <c r="P24" s="161"/>
      <c r="Q24" s="161">
        <f>SUM(Q25:Q26)</f>
        <v>0</v>
      </c>
      <c r="R24" s="161"/>
      <c r="S24" s="161"/>
      <c r="T24" s="161"/>
      <c r="U24" s="161"/>
      <c r="V24" s="161">
        <f>SUM(V25:V26)</f>
        <v>78.97</v>
      </c>
      <c r="W24" s="161"/>
      <c r="X24" s="161"/>
      <c r="AG24" t="s">
        <v>108</v>
      </c>
    </row>
    <row r="25" spans="1:60" outlineLevel="1" x14ac:dyDescent="0.2">
      <c r="A25" s="168">
        <v>8</v>
      </c>
      <c r="B25" s="169" t="s">
        <v>136</v>
      </c>
      <c r="C25" s="182" t="s">
        <v>137</v>
      </c>
      <c r="D25" s="170" t="s">
        <v>111</v>
      </c>
      <c r="E25" s="171">
        <v>256.38</v>
      </c>
      <c r="F25" s="172"/>
      <c r="G25" s="173">
        <f>ROUND(E25*F25,2)</f>
        <v>0</v>
      </c>
      <c r="H25" s="158">
        <v>1.44</v>
      </c>
      <c r="I25" s="157">
        <f>ROUND(E25*H25,2)</f>
        <v>369.19</v>
      </c>
      <c r="J25" s="158">
        <v>117.06</v>
      </c>
      <c r="K25" s="157">
        <f>ROUND(E25*J25,2)</f>
        <v>30011.84</v>
      </c>
      <c r="L25" s="157">
        <v>21</v>
      </c>
      <c r="M25" s="157">
        <f>G25*(1+L25/100)</f>
        <v>0</v>
      </c>
      <c r="N25" s="157">
        <v>4.0000000000000003E-5</v>
      </c>
      <c r="O25" s="157">
        <f>ROUND(E25*N25,2)</f>
        <v>0.01</v>
      </c>
      <c r="P25" s="157">
        <v>0</v>
      </c>
      <c r="Q25" s="157">
        <f>ROUND(E25*P25,2)</f>
        <v>0</v>
      </c>
      <c r="R25" s="157"/>
      <c r="S25" s="157" t="s">
        <v>112</v>
      </c>
      <c r="T25" s="157" t="s">
        <v>112</v>
      </c>
      <c r="U25" s="157">
        <v>0.308</v>
      </c>
      <c r="V25" s="157">
        <f>ROUND(E25*U25,2)</f>
        <v>78.97</v>
      </c>
      <c r="W25" s="157"/>
      <c r="X25" s="157" t="s">
        <v>113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114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3" t="s">
        <v>138</v>
      </c>
      <c r="D26" s="159"/>
      <c r="E26" s="160">
        <v>256.38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116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62" t="s">
        <v>107</v>
      </c>
      <c r="B27" s="163" t="s">
        <v>72</v>
      </c>
      <c r="C27" s="181" t="s">
        <v>73</v>
      </c>
      <c r="D27" s="164"/>
      <c r="E27" s="165"/>
      <c r="F27" s="166"/>
      <c r="G27" s="167">
        <f>SUMIF(AG28:AG28,"&lt;&gt;NOR",G28:G28)</f>
        <v>0</v>
      </c>
      <c r="H27" s="161"/>
      <c r="I27" s="161">
        <f>SUM(I28:I28)</f>
        <v>0</v>
      </c>
      <c r="J27" s="161"/>
      <c r="K27" s="161">
        <f>SUM(K28:K28)</f>
        <v>1742.93</v>
      </c>
      <c r="L27" s="161"/>
      <c r="M27" s="161">
        <f>SUM(M28:M28)</f>
        <v>0</v>
      </c>
      <c r="N27" s="161"/>
      <c r="O27" s="161">
        <f>SUM(O28:O28)</f>
        <v>0</v>
      </c>
      <c r="P27" s="161"/>
      <c r="Q27" s="161">
        <f>SUM(Q28:Q28)</f>
        <v>0</v>
      </c>
      <c r="R27" s="161"/>
      <c r="S27" s="161"/>
      <c r="T27" s="161"/>
      <c r="U27" s="161"/>
      <c r="V27" s="161">
        <f>SUM(V28:V28)</f>
        <v>4.25</v>
      </c>
      <c r="W27" s="161"/>
      <c r="X27" s="161"/>
      <c r="AG27" t="s">
        <v>108</v>
      </c>
    </row>
    <row r="28" spans="1:60" outlineLevel="1" x14ac:dyDescent="0.2">
      <c r="A28" s="174">
        <v>9</v>
      </c>
      <c r="B28" s="175" t="s">
        <v>139</v>
      </c>
      <c r="C28" s="184" t="s">
        <v>140</v>
      </c>
      <c r="D28" s="176" t="s">
        <v>141</v>
      </c>
      <c r="E28" s="177">
        <v>2.2694399999999999</v>
      </c>
      <c r="F28" s="178"/>
      <c r="G28" s="179">
        <f>ROUND(E28*F28,2)</f>
        <v>0</v>
      </c>
      <c r="H28" s="158">
        <v>0</v>
      </c>
      <c r="I28" s="157">
        <f>ROUND(E28*H28,2)</f>
        <v>0</v>
      </c>
      <c r="J28" s="158">
        <v>768</v>
      </c>
      <c r="K28" s="157">
        <f>ROUND(E28*J28,2)</f>
        <v>1742.93</v>
      </c>
      <c r="L28" s="157">
        <v>21</v>
      </c>
      <c r="M28" s="157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7"/>
      <c r="S28" s="157" t="s">
        <v>112</v>
      </c>
      <c r="T28" s="157" t="s">
        <v>112</v>
      </c>
      <c r="U28" s="157">
        <v>1.8720000000000001</v>
      </c>
      <c r="V28" s="157">
        <f>ROUND(E28*U28,2)</f>
        <v>4.25</v>
      </c>
      <c r="W28" s="157"/>
      <c r="X28" s="157" t="s">
        <v>142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143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2" t="s">
        <v>107</v>
      </c>
      <c r="B29" s="163" t="s">
        <v>74</v>
      </c>
      <c r="C29" s="181" t="s">
        <v>75</v>
      </c>
      <c r="D29" s="164"/>
      <c r="E29" s="165"/>
      <c r="F29" s="166"/>
      <c r="G29" s="167">
        <f>SUMIF(AG30:AG35,"&lt;&gt;NOR",G30:G35)</f>
        <v>0</v>
      </c>
      <c r="H29" s="161"/>
      <c r="I29" s="161">
        <f>SUM(I30:I35)</f>
        <v>3108.5699999999997</v>
      </c>
      <c r="J29" s="161"/>
      <c r="K29" s="161">
        <f>SUM(K30:K35)</f>
        <v>6428.6</v>
      </c>
      <c r="L29" s="161"/>
      <c r="M29" s="161">
        <f>SUM(M30:M35)</f>
        <v>0</v>
      </c>
      <c r="N29" s="161"/>
      <c r="O29" s="161">
        <f>SUM(O30:O35)</f>
        <v>9.9999999999999992E-2</v>
      </c>
      <c r="P29" s="161"/>
      <c r="Q29" s="161">
        <f>SUM(Q30:Q35)</f>
        <v>0</v>
      </c>
      <c r="R29" s="161"/>
      <c r="S29" s="161"/>
      <c r="T29" s="161"/>
      <c r="U29" s="161"/>
      <c r="V29" s="161">
        <f>SUM(V30:V35)</f>
        <v>13.06</v>
      </c>
      <c r="W29" s="161"/>
      <c r="X29" s="161"/>
      <c r="AG29" t="s">
        <v>108</v>
      </c>
    </row>
    <row r="30" spans="1:60" outlineLevel="1" x14ac:dyDescent="0.2">
      <c r="A30" s="168">
        <v>10</v>
      </c>
      <c r="B30" s="169" t="s">
        <v>144</v>
      </c>
      <c r="C30" s="182" t="s">
        <v>145</v>
      </c>
      <c r="D30" s="170" t="s">
        <v>111</v>
      </c>
      <c r="E30" s="171">
        <v>256.38</v>
      </c>
      <c r="F30" s="172"/>
      <c r="G30" s="173">
        <f>ROUND(E30*F30,2)</f>
        <v>0</v>
      </c>
      <c r="H30" s="158">
        <v>9.2899999999999991</v>
      </c>
      <c r="I30" s="157">
        <f>ROUND(E30*H30,2)</f>
        <v>2381.77</v>
      </c>
      <c r="J30" s="158">
        <v>6.41</v>
      </c>
      <c r="K30" s="157">
        <f>ROUND(E30*J30,2)</f>
        <v>1643.4</v>
      </c>
      <c r="L30" s="157">
        <v>21</v>
      </c>
      <c r="M30" s="157">
        <f>G30*(1+L30/100)</f>
        <v>0</v>
      </c>
      <c r="N30" s="157">
        <v>3.5E-4</v>
      </c>
      <c r="O30" s="157">
        <f>ROUND(E30*N30,2)</f>
        <v>0.09</v>
      </c>
      <c r="P30" s="157">
        <v>0</v>
      </c>
      <c r="Q30" s="157">
        <f>ROUND(E30*P30,2)</f>
        <v>0</v>
      </c>
      <c r="R30" s="157"/>
      <c r="S30" s="157" t="s">
        <v>112</v>
      </c>
      <c r="T30" s="157" t="s">
        <v>112</v>
      </c>
      <c r="U30" s="157">
        <v>1.35E-2</v>
      </c>
      <c r="V30" s="157">
        <f>ROUND(E30*U30,2)</f>
        <v>3.46</v>
      </c>
      <c r="W30" s="157"/>
      <c r="X30" s="157" t="s">
        <v>113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114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3" t="s">
        <v>138</v>
      </c>
      <c r="D31" s="159"/>
      <c r="E31" s="160">
        <v>256.38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116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4">
        <v>11</v>
      </c>
      <c r="B32" s="175" t="s">
        <v>146</v>
      </c>
      <c r="C32" s="184" t="s">
        <v>147</v>
      </c>
      <c r="D32" s="176" t="s">
        <v>111</v>
      </c>
      <c r="E32" s="177">
        <v>40</v>
      </c>
      <c r="F32" s="178"/>
      <c r="G32" s="179">
        <f>ROUND(E32*F32,2)</f>
        <v>0</v>
      </c>
      <c r="H32" s="158">
        <v>4.16</v>
      </c>
      <c r="I32" s="157">
        <f>ROUND(E32*H32,2)</f>
        <v>166.4</v>
      </c>
      <c r="J32" s="158">
        <v>15.94</v>
      </c>
      <c r="K32" s="157">
        <f>ROUND(E32*J32,2)</f>
        <v>637.6</v>
      </c>
      <c r="L32" s="157">
        <v>21</v>
      </c>
      <c r="M32" s="157">
        <f>G32*(1+L32/100)</f>
        <v>0</v>
      </c>
      <c r="N32" s="157">
        <v>6.9999999999999994E-5</v>
      </c>
      <c r="O32" s="157">
        <f>ROUND(E32*N32,2)</f>
        <v>0</v>
      </c>
      <c r="P32" s="157">
        <v>0</v>
      </c>
      <c r="Q32" s="157">
        <f>ROUND(E32*P32,2)</f>
        <v>0</v>
      </c>
      <c r="R32" s="157"/>
      <c r="S32" s="157" t="s">
        <v>112</v>
      </c>
      <c r="T32" s="157" t="s">
        <v>112</v>
      </c>
      <c r="U32" s="157">
        <v>0.03</v>
      </c>
      <c r="V32" s="157">
        <f>ROUND(E32*U32,2)</f>
        <v>1.2</v>
      </c>
      <c r="W32" s="157"/>
      <c r="X32" s="157" t="s">
        <v>113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148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4">
        <v>12</v>
      </c>
      <c r="B33" s="175" t="s">
        <v>149</v>
      </c>
      <c r="C33" s="184" t="s">
        <v>150</v>
      </c>
      <c r="D33" s="176" t="s">
        <v>111</v>
      </c>
      <c r="E33" s="177">
        <v>40</v>
      </c>
      <c r="F33" s="178"/>
      <c r="G33" s="179">
        <f>ROUND(E33*F33,2)</f>
        <v>0</v>
      </c>
      <c r="H33" s="158">
        <v>13.83</v>
      </c>
      <c r="I33" s="157">
        <f>ROUND(E33*H33,2)</f>
        <v>553.20000000000005</v>
      </c>
      <c r="J33" s="158">
        <v>50.07</v>
      </c>
      <c r="K33" s="157">
        <f>ROUND(E33*J33,2)</f>
        <v>2002.8</v>
      </c>
      <c r="L33" s="157">
        <v>21</v>
      </c>
      <c r="M33" s="157">
        <f>G33*(1+L33/100)</f>
        <v>0</v>
      </c>
      <c r="N33" s="157">
        <v>2.9E-4</v>
      </c>
      <c r="O33" s="157">
        <f>ROUND(E33*N33,2)</f>
        <v>0.01</v>
      </c>
      <c r="P33" s="157">
        <v>0</v>
      </c>
      <c r="Q33" s="157">
        <f>ROUND(E33*P33,2)</f>
        <v>0</v>
      </c>
      <c r="R33" s="157"/>
      <c r="S33" s="157" t="s">
        <v>112</v>
      </c>
      <c r="T33" s="157" t="s">
        <v>112</v>
      </c>
      <c r="U33" s="157">
        <v>0.1</v>
      </c>
      <c r="V33" s="157">
        <f>ROUND(E33*U33,2)</f>
        <v>4</v>
      </c>
      <c r="W33" s="157"/>
      <c r="X33" s="157" t="s">
        <v>113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148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4">
        <v>13</v>
      </c>
      <c r="B34" s="175" t="s">
        <v>151</v>
      </c>
      <c r="C34" s="184" t="s">
        <v>152</v>
      </c>
      <c r="D34" s="176" t="s">
        <v>111</v>
      </c>
      <c r="E34" s="177">
        <v>40</v>
      </c>
      <c r="F34" s="178"/>
      <c r="G34" s="179">
        <f>ROUND(E34*F34,2)</f>
        <v>0</v>
      </c>
      <c r="H34" s="158">
        <v>0.09</v>
      </c>
      <c r="I34" s="157">
        <f>ROUND(E34*H34,2)</f>
        <v>3.6</v>
      </c>
      <c r="J34" s="158">
        <v>33.11</v>
      </c>
      <c r="K34" s="157">
        <f>ROUND(E34*J34,2)</f>
        <v>1324.4</v>
      </c>
      <c r="L34" s="157">
        <v>21</v>
      </c>
      <c r="M34" s="157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7"/>
      <c r="S34" s="157" t="s">
        <v>112</v>
      </c>
      <c r="T34" s="157" t="s">
        <v>112</v>
      </c>
      <c r="U34" s="157">
        <v>7.0000000000000007E-2</v>
      </c>
      <c r="V34" s="157">
        <f>ROUND(E34*U34,2)</f>
        <v>2.8</v>
      </c>
      <c r="W34" s="157"/>
      <c r="X34" s="157" t="s">
        <v>113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148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4">
        <v>14</v>
      </c>
      <c r="B35" s="175" t="s">
        <v>153</v>
      </c>
      <c r="C35" s="184" t="s">
        <v>154</v>
      </c>
      <c r="D35" s="176" t="s">
        <v>111</v>
      </c>
      <c r="E35" s="177">
        <v>40</v>
      </c>
      <c r="F35" s="178"/>
      <c r="G35" s="179">
        <f>ROUND(E35*F35,2)</f>
        <v>0</v>
      </c>
      <c r="H35" s="158">
        <v>0.09</v>
      </c>
      <c r="I35" s="157">
        <f>ROUND(E35*H35,2)</f>
        <v>3.6</v>
      </c>
      <c r="J35" s="158">
        <v>20.51</v>
      </c>
      <c r="K35" s="157">
        <f>ROUND(E35*J35,2)</f>
        <v>820.4</v>
      </c>
      <c r="L35" s="157">
        <v>21</v>
      </c>
      <c r="M35" s="157">
        <f>G35*(1+L35/100)</f>
        <v>0</v>
      </c>
      <c r="N35" s="157">
        <v>0</v>
      </c>
      <c r="O35" s="157">
        <f>ROUND(E35*N35,2)</f>
        <v>0</v>
      </c>
      <c r="P35" s="157">
        <v>0</v>
      </c>
      <c r="Q35" s="157">
        <f>ROUND(E35*P35,2)</f>
        <v>0</v>
      </c>
      <c r="R35" s="157"/>
      <c r="S35" s="157" t="s">
        <v>112</v>
      </c>
      <c r="T35" s="157" t="s">
        <v>112</v>
      </c>
      <c r="U35" s="157">
        <v>0.04</v>
      </c>
      <c r="V35" s="157">
        <f>ROUND(E35*U35,2)</f>
        <v>1.6</v>
      </c>
      <c r="W35" s="157"/>
      <c r="X35" s="157" t="s">
        <v>113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148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2" t="s">
        <v>107</v>
      </c>
      <c r="B36" s="163" t="s">
        <v>76</v>
      </c>
      <c r="C36" s="181" t="s">
        <v>77</v>
      </c>
      <c r="D36" s="164"/>
      <c r="E36" s="165"/>
      <c r="F36" s="166"/>
      <c r="G36" s="167">
        <f>SUMIF(AG37:AG40,"&lt;&gt;NOR",G37:G40)</f>
        <v>0</v>
      </c>
      <c r="H36" s="161"/>
      <c r="I36" s="161">
        <f>SUM(I37:I40)</f>
        <v>0</v>
      </c>
      <c r="J36" s="161"/>
      <c r="K36" s="161">
        <f>SUM(K37:K40)</f>
        <v>477084</v>
      </c>
      <c r="L36" s="161"/>
      <c r="M36" s="161">
        <f>SUM(M37:M40)</f>
        <v>0</v>
      </c>
      <c r="N36" s="161"/>
      <c r="O36" s="161">
        <f>SUM(O37:O40)</f>
        <v>0</v>
      </c>
      <c r="P36" s="161"/>
      <c r="Q36" s="161">
        <f>SUM(Q37:Q40)</f>
        <v>0</v>
      </c>
      <c r="R36" s="161"/>
      <c r="S36" s="161"/>
      <c r="T36" s="161"/>
      <c r="U36" s="161"/>
      <c r="V36" s="161">
        <f>SUM(V37:V40)</f>
        <v>0</v>
      </c>
      <c r="W36" s="161"/>
      <c r="X36" s="161"/>
      <c r="AG36" t="s">
        <v>108</v>
      </c>
    </row>
    <row r="37" spans="1:60" ht="33.75" outlineLevel="1" x14ac:dyDescent="0.2">
      <c r="A37" s="174">
        <v>15</v>
      </c>
      <c r="B37" s="175" t="s">
        <v>155</v>
      </c>
      <c r="C37" s="184" t="s">
        <v>156</v>
      </c>
      <c r="D37" s="176" t="s">
        <v>120</v>
      </c>
      <c r="E37" s="177">
        <v>16</v>
      </c>
      <c r="F37" s="178"/>
      <c r="G37" s="179">
        <f>ROUND(E37*F37,2)</f>
        <v>0</v>
      </c>
      <c r="H37" s="158">
        <v>0</v>
      </c>
      <c r="I37" s="157">
        <f>ROUND(E37*H37,2)</f>
        <v>0</v>
      </c>
      <c r="J37" s="158">
        <v>22685</v>
      </c>
      <c r="K37" s="157">
        <f>ROUND(E37*J37,2)</f>
        <v>362960</v>
      </c>
      <c r="L37" s="157">
        <v>21</v>
      </c>
      <c r="M37" s="157">
        <f>G37*(1+L37/100)</f>
        <v>0</v>
      </c>
      <c r="N37" s="157">
        <v>0</v>
      </c>
      <c r="O37" s="157">
        <f>ROUND(E37*N37,2)</f>
        <v>0</v>
      </c>
      <c r="P37" s="157">
        <v>0</v>
      </c>
      <c r="Q37" s="157">
        <f>ROUND(E37*P37,2)</f>
        <v>0</v>
      </c>
      <c r="R37" s="157"/>
      <c r="S37" s="157" t="s">
        <v>157</v>
      </c>
      <c r="T37" s="157" t="s">
        <v>158</v>
      </c>
      <c r="U37" s="157">
        <v>0</v>
      </c>
      <c r="V37" s="157">
        <f>ROUND(E37*U37,2)</f>
        <v>0</v>
      </c>
      <c r="W37" s="157"/>
      <c r="X37" s="157" t="s">
        <v>113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33.75" outlineLevel="1" x14ac:dyDescent="0.2">
      <c r="A38" s="174">
        <v>16</v>
      </c>
      <c r="B38" s="175" t="s">
        <v>159</v>
      </c>
      <c r="C38" s="184" t="s">
        <v>160</v>
      </c>
      <c r="D38" s="176" t="s">
        <v>120</v>
      </c>
      <c r="E38" s="177">
        <v>4</v>
      </c>
      <c r="F38" s="178"/>
      <c r="G38" s="179">
        <f>ROUND(E38*F38,2)</f>
        <v>0</v>
      </c>
      <c r="H38" s="158">
        <v>0</v>
      </c>
      <c r="I38" s="157">
        <f>ROUND(E38*H38,2)</f>
        <v>0</v>
      </c>
      <c r="J38" s="158">
        <v>14321</v>
      </c>
      <c r="K38" s="157">
        <f>ROUND(E38*J38,2)</f>
        <v>57284</v>
      </c>
      <c r="L38" s="157">
        <v>21</v>
      </c>
      <c r="M38" s="157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7"/>
      <c r="S38" s="157" t="s">
        <v>157</v>
      </c>
      <c r="T38" s="157" t="s">
        <v>158</v>
      </c>
      <c r="U38" s="157">
        <v>0</v>
      </c>
      <c r="V38" s="157">
        <f>ROUND(E38*U38,2)</f>
        <v>0</v>
      </c>
      <c r="W38" s="157"/>
      <c r="X38" s="157" t="s">
        <v>113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114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33.75" outlineLevel="1" x14ac:dyDescent="0.2">
      <c r="A39" s="174">
        <v>17</v>
      </c>
      <c r="B39" s="175" t="s">
        <v>161</v>
      </c>
      <c r="C39" s="184" t="s">
        <v>162</v>
      </c>
      <c r="D39" s="176" t="s">
        <v>120</v>
      </c>
      <c r="E39" s="177">
        <v>2</v>
      </c>
      <c r="F39" s="178"/>
      <c r="G39" s="179">
        <f>ROUND(E39*F39,2)</f>
        <v>0</v>
      </c>
      <c r="H39" s="158">
        <v>0</v>
      </c>
      <c r="I39" s="157">
        <f>ROUND(E39*H39,2)</f>
        <v>0</v>
      </c>
      <c r="J39" s="158">
        <v>28420</v>
      </c>
      <c r="K39" s="157">
        <f>ROUND(E39*J39,2)</f>
        <v>56840</v>
      </c>
      <c r="L39" s="157">
        <v>21</v>
      </c>
      <c r="M39" s="157">
        <f>G39*(1+L39/100)</f>
        <v>0</v>
      </c>
      <c r="N39" s="157">
        <v>0</v>
      </c>
      <c r="O39" s="157">
        <f>ROUND(E39*N39,2)</f>
        <v>0</v>
      </c>
      <c r="P39" s="157">
        <v>0</v>
      </c>
      <c r="Q39" s="157">
        <f>ROUND(E39*P39,2)</f>
        <v>0</v>
      </c>
      <c r="R39" s="157"/>
      <c r="S39" s="157" t="s">
        <v>157</v>
      </c>
      <c r="T39" s="157" t="s">
        <v>158</v>
      </c>
      <c r="U39" s="157">
        <v>0</v>
      </c>
      <c r="V39" s="157">
        <f>ROUND(E39*U39,2)</f>
        <v>0</v>
      </c>
      <c r="W39" s="157"/>
      <c r="X39" s="157" t="s">
        <v>113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114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4">
        <v>18</v>
      </c>
      <c r="B40" s="175" t="s">
        <v>163</v>
      </c>
      <c r="C40" s="184" t="s">
        <v>164</v>
      </c>
      <c r="D40" s="176" t="s">
        <v>0</v>
      </c>
      <c r="E40" s="178"/>
      <c r="F40" s="178"/>
      <c r="G40" s="179">
        <f>ROUND(E40*F40,2)</f>
        <v>0</v>
      </c>
      <c r="H40" s="158">
        <v>0</v>
      </c>
      <c r="I40" s="157">
        <f>ROUND(E40*H40,2)</f>
        <v>0</v>
      </c>
      <c r="J40" s="158">
        <v>0.45</v>
      </c>
      <c r="K40" s="157">
        <f>ROUND(E40*J40,2)</f>
        <v>0</v>
      </c>
      <c r="L40" s="157">
        <v>21</v>
      </c>
      <c r="M40" s="157">
        <f>G40*(1+L40/100)</f>
        <v>0</v>
      </c>
      <c r="N40" s="157">
        <v>0</v>
      </c>
      <c r="O40" s="157">
        <f>ROUND(E40*N40,2)</f>
        <v>0</v>
      </c>
      <c r="P40" s="157">
        <v>0</v>
      </c>
      <c r="Q40" s="157">
        <f>ROUND(E40*P40,2)</f>
        <v>0</v>
      </c>
      <c r="R40" s="157"/>
      <c r="S40" s="157" t="s">
        <v>112</v>
      </c>
      <c r="T40" s="157" t="s">
        <v>112</v>
      </c>
      <c r="U40" s="157">
        <v>0</v>
      </c>
      <c r="V40" s="157">
        <f>ROUND(E40*U40,2)</f>
        <v>0</v>
      </c>
      <c r="W40" s="157"/>
      <c r="X40" s="157" t="s">
        <v>142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143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62" t="s">
        <v>107</v>
      </c>
      <c r="B41" s="163" t="s">
        <v>78</v>
      </c>
      <c r="C41" s="181" t="s">
        <v>79</v>
      </c>
      <c r="D41" s="164"/>
      <c r="E41" s="165"/>
      <c r="F41" s="166"/>
      <c r="G41" s="167">
        <f>SUMIF(AG42:AG52,"&lt;&gt;NOR",G42:G52)</f>
        <v>0</v>
      </c>
      <c r="H41" s="161"/>
      <c r="I41" s="161">
        <f>SUM(I42:I52)</f>
        <v>0</v>
      </c>
      <c r="J41" s="161"/>
      <c r="K41" s="161">
        <f>SUM(K42:K52)</f>
        <v>82240</v>
      </c>
      <c r="L41" s="161"/>
      <c r="M41" s="161">
        <f>SUM(M42:M52)</f>
        <v>0</v>
      </c>
      <c r="N41" s="161"/>
      <c r="O41" s="161">
        <f>SUM(O42:O52)</f>
        <v>0</v>
      </c>
      <c r="P41" s="161"/>
      <c r="Q41" s="161">
        <f>SUM(Q42:Q52)</f>
        <v>0</v>
      </c>
      <c r="R41" s="161"/>
      <c r="S41" s="161"/>
      <c r="T41" s="161"/>
      <c r="U41" s="161"/>
      <c r="V41" s="161">
        <f>SUM(V42:V52)</f>
        <v>0</v>
      </c>
      <c r="W41" s="161"/>
      <c r="X41" s="161"/>
      <c r="AG41" t="s">
        <v>108</v>
      </c>
    </row>
    <row r="42" spans="1:60" outlineLevel="1" x14ac:dyDescent="0.2">
      <c r="A42" s="174">
        <v>19</v>
      </c>
      <c r="B42" s="175" t="s">
        <v>165</v>
      </c>
      <c r="C42" s="184" t="s">
        <v>166</v>
      </c>
      <c r="D42" s="176" t="s">
        <v>120</v>
      </c>
      <c r="E42" s="177">
        <v>22</v>
      </c>
      <c r="F42" s="178"/>
      <c r="G42" s="179">
        <f t="shared" ref="G42:G52" si="0">ROUND(E42*F42,2)</f>
        <v>0</v>
      </c>
      <c r="H42" s="158">
        <v>0</v>
      </c>
      <c r="I42" s="157">
        <f t="shared" ref="I42:I52" si="1">ROUND(E42*H42,2)</f>
        <v>0</v>
      </c>
      <c r="J42" s="158">
        <v>490</v>
      </c>
      <c r="K42" s="157">
        <f t="shared" ref="K42:K52" si="2">ROUND(E42*J42,2)</f>
        <v>10780</v>
      </c>
      <c r="L42" s="157">
        <v>21</v>
      </c>
      <c r="M42" s="157">
        <f t="shared" ref="M42:M52" si="3">G42*(1+L42/100)</f>
        <v>0</v>
      </c>
      <c r="N42" s="157">
        <v>0</v>
      </c>
      <c r="O42" s="157">
        <f t="shared" ref="O42:O52" si="4">ROUND(E42*N42,2)</f>
        <v>0</v>
      </c>
      <c r="P42" s="157">
        <v>0</v>
      </c>
      <c r="Q42" s="157">
        <f t="shared" ref="Q42:Q52" si="5">ROUND(E42*P42,2)</f>
        <v>0</v>
      </c>
      <c r="R42" s="157"/>
      <c r="S42" s="157" t="s">
        <v>157</v>
      </c>
      <c r="T42" s="157" t="s">
        <v>158</v>
      </c>
      <c r="U42" s="157">
        <v>0</v>
      </c>
      <c r="V42" s="157">
        <f t="shared" ref="V42:V52" si="6">ROUND(E42*U42,2)</f>
        <v>0</v>
      </c>
      <c r="W42" s="157"/>
      <c r="X42" s="157" t="s">
        <v>113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167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4">
        <v>20</v>
      </c>
      <c r="B43" s="175" t="s">
        <v>168</v>
      </c>
      <c r="C43" s="184" t="s">
        <v>169</v>
      </c>
      <c r="D43" s="176" t="s">
        <v>120</v>
      </c>
      <c r="E43" s="177">
        <v>2</v>
      </c>
      <c r="F43" s="178"/>
      <c r="G43" s="179">
        <f t="shared" si="0"/>
        <v>0</v>
      </c>
      <c r="H43" s="158">
        <v>0</v>
      </c>
      <c r="I43" s="157">
        <f t="shared" si="1"/>
        <v>0</v>
      </c>
      <c r="J43" s="158">
        <v>1500</v>
      </c>
      <c r="K43" s="157">
        <f t="shared" si="2"/>
        <v>3000</v>
      </c>
      <c r="L43" s="157">
        <v>21</v>
      </c>
      <c r="M43" s="157">
        <f t="shared" si="3"/>
        <v>0</v>
      </c>
      <c r="N43" s="157">
        <v>0</v>
      </c>
      <c r="O43" s="157">
        <f t="shared" si="4"/>
        <v>0</v>
      </c>
      <c r="P43" s="157">
        <v>0</v>
      </c>
      <c r="Q43" s="157">
        <f t="shared" si="5"/>
        <v>0</v>
      </c>
      <c r="R43" s="157"/>
      <c r="S43" s="157" t="s">
        <v>157</v>
      </c>
      <c r="T43" s="157" t="s">
        <v>158</v>
      </c>
      <c r="U43" s="157">
        <v>0</v>
      </c>
      <c r="V43" s="157">
        <f t="shared" si="6"/>
        <v>0</v>
      </c>
      <c r="W43" s="157"/>
      <c r="X43" s="157" t="s">
        <v>113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167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4">
        <v>21</v>
      </c>
      <c r="B44" s="175" t="s">
        <v>170</v>
      </c>
      <c r="C44" s="184" t="s">
        <v>171</v>
      </c>
      <c r="D44" s="176" t="s">
        <v>120</v>
      </c>
      <c r="E44" s="177">
        <v>6</v>
      </c>
      <c r="F44" s="178"/>
      <c r="G44" s="179">
        <f t="shared" si="0"/>
        <v>0</v>
      </c>
      <c r="H44" s="158">
        <v>0</v>
      </c>
      <c r="I44" s="157">
        <f t="shared" si="1"/>
        <v>0</v>
      </c>
      <c r="J44" s="158">
        <v>990</v>
      </c>
      <c r="K44" s="157">
        <f t="shared" si="2"/>
        <v>5940</v>
      </c>
      <c r="L44" s="157">
        <v>21</v>
      </c>
      <c r="M44" s="157">
        <f t="shared" si="3"/>
        <v>0</v>
      </c>
      <c r="N44" s="157">
        <v>0</v>
      </c>
      <c r="O44" s="157">
        <f t="shared" si="4"/>
        <v>0</v>
      </c>
      <c r="P44" s="157">
        <v>0</v>
      </c>
      <c r="Q44" s="157">
        <f t="shared" si="5"/>
        <v>0</v>
      </c>
      <c r="R44" s="157"/>
      <c r="S44" s="157" t="s">
        <v>157</v>
      </c>
      <c r="T44" s="157" t="s">
        <v>158</v>
      </c>
      <c r="U44" s="157">
        <v>0</v>
      </c>
      <c r="V44" s="157">
        <f t="shared" si="6"/>
        <v>0</v>
      </c>
      <c r="W44" s="157"/>
      <c r="X44" s="157" t="s">
        <v>113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167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4">
        <v>22</v>
      </c>
      <c r="B45" s="175" t="s">
        <v>172</v>
      </c>
      <c r="C45" s="184" t="s">
        <v>173</v>
      </c>
      <c r="D45" s="176" t="s">
        <v>120</v>
      </c>
      <c r="E45" s="177">
        <v>6</v>
      </c>
      <c r="F45" s="178"/>
      <c r="G45" s="179">
        <f t="shared" si="0"/>
        <v>0</v>
      </c>
      <c r="H45" s="158">
        <v>0</v>
      </c>
      <c r="I45" s="157">
        <f t="shared" si="1"/>
        <v>0</v>
      </c>
      <c r="J45" s="158">
        <v>950</v>
      </c>
      <c r="K45" s="157">
        <f t="shared" si="2"/>
        <v>5700</v>
      </c>
      <c r="L45" s="157">
        <v>21</v>
      </c>
      <c r="M45" s="157">
        <f t="shared" si="3"/>
        <v>0</v>
      </c>
      <c r="N45" s="157">
        <v>0</v>
      </c>
      <c r="O45" s="157">
        <f t="shared" si="4"/>
        <v>0</v>
      </c>
      <c r="P45" s="157">
        <v>0</v>
      </c>
      <c r="Q45" s="157">
        <f t="shared" si="5"/>
        <v>0</v>
      </c>
      <c r="R45" s="157"/>
      <c r="S45" s="157" t="s">
        <v>157</v>
      </c>
      <c r="T45" s="157" t="s">
        <v>158</v>
      </c>
      <c r="U45" s="157">
        <v>0</v>
      </c>
      <c r="V45" s="157">
        <f t="shared" si="6"/>
        <v>0</v>
      </c>
      <c r="W45" s="157"/>
      <c r="X45" s="157" t="s">
        <v>113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167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4">
        <v>23</v>
      </c>
      <c r="B46" s="175" t="s">
        <v>174</v>
      </c>
      <c r="C46" s="184" t="s">
        <v>175</v>
      </c>
      <c r="D46" s="176" t="s">
        <v>176</v>
      </c>
      <c r="E46" s="177">
        <v>270</v>
      </c>
      <c r="F46" s="178"/>
      <c r="G46" s="179">
        <f t="shared" si="0"/>
        <v>0</v>
      </c>
      <c r="H46" s="158">
        <v>0</v>
      </c>
      <c r="I46" s="157">
        <f t="shared" si="1"/>
        <v>0</v>
      </c>
      <c r="J46" s="158">
        <v>38</v>
      </c>
      <c r="K46" s="157">
        <f t="shared" si="2"/>
        <v>10260</v>
      </c>
      <c r="L46" s="157">
        <v>21</v>
      </c>
      <c r="M46" s="157">
        <f t="shared" si="3"/>
        <v>0</v>
      </c>
      <c r="N46" s="157">
        <v>0</v>
      </c>
      <c r="O46" s="157">
        <f t="shared" si="4"/>
        <v>0</v>
      </c>
      <c r="P46" s="157">
        <v>0</v>
      </c>
      <c r="Q46" s="157">
        <f t="shared" si="5"/>
        <v>0</v>
      </c>
      <c r="R46" s="157"/>
      <c r="S46" s="157" t="s">
        <v>157</v>
      </c>
      <c r="T46" s="157" t="s">
        <v>158</v>
      </c>
      <c r="U46" s="157">
        <v>0</v>
      </c>
      <c r="V46" s="157">
        <f t="shared" si="6"/>
        <v>0</v>
      </c>
      <c r="W46" s="157"/>
      <c r="X46" s="157" t="s">
        <v>113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167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4">
        <v>24</v>
      </c>
      <c r="B47" s="175" t="s">
        <v>177</v>
      </c>
      <c r="C47" s="184" t="s">
        <v>178</v>
      </c>
      <c r="D47" s="176" t="s">
        <v>176</v>
      </c>
      <c r="E47" s="177">
        <v>100</v>
      </c>
      <c r="F47" s="178"/>
      <c r="G47" s="179">
        <f t="shared" si="0"/>
        <v>0</v>
      </c>
      <c r="H47" s="158">
        <v>0</v>
      </c>
      <c r="I47" s="157">
        <f t="shared" si="1"/>
        <v>0</v>
      </c>
      <c r="J47" s="158">
        <v>35</v>
      </c>
      <c r="K47" s="157">
        <f t="shared" si="2"/>
        <v>3500</v>
      </c>
      <c r="L47" s="157">
        <v>21</v>
      </c>
      <c r="M47" s="157">
        <f t="shared" si="3"/>
        <v>0</v>
      </c>
      <c r="N47" s="157">
        <v>0</v>
      </c>
      <c r="O47" s="157">
        <f t="shared" si="4"/>
        <v>0</v>
      </c>
      <c r="P47" s="157">
        <v>0</v>
      </c>
      <c r="Q47" s="157">
        <f t="shared" si="5"/>
        <v>0</v>
      </c>
      <c r="R47" s="157"/>
      <c r="S47" s="157" t="s">
        <v>157</v>
      </c>
      <c r="T47" s="157" t="s">
        <v>158</v>
      </c>
      <c r="U47" s="157">
        <v>0</v>
      </c>
      <c r="V47" s="157">
        <f t="shared" si="6"/>
        <v>0</v>
      </c>
      <c r="W47" s="157"/>
      <c r="X47" s="157" t="s">
        <v>113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167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4">
        <v>25</v>
      </c>
      <c r="B48" s="175" t="s">
        <v>179</v>
      </c>
      <c r="C48" s="184" t="s">
        <v>180</v>
      </c>
      <c r="D48" s="176" t="s">
        <v>176</v>
      </c>
      <c r="E48" s="177">
        <v>370</v>
      </c>
      <c r="F48" s="178"/>
      <c r="G48" s="179">
        <f t="shared" si="0"/>
        <v>0</v>
      </c>
      <c r="H48" s="158">
        <v>0</v>
      </c>
      <c r="I48" s="157">
        <f t="shared" si="1"/>
        <v>0</v>
      </c>
      <c r="J48" s="158">
        <v>48</v>
      </c>
      <c r="K48" s="157">
        <f t="shared" si="2"/>
        <v>17760</v>
      </c>
      <c r="L48" s="157">
        <v>21</v>
      </c>
      <c r="M48" s="157">
        <f t="shared" si="3"/>
        <v>0</v>
      </c>
      <c r="N48" s="157">
        <v>0</v>
      </c>
      <c r="O48" s="157">
        <f t="shared" si="4"/>
        <v>0</v>
      </c>
      <c r="P48" s="157">
        <v>0</v>
      </c>
      <c r="Q48" s="157">
        <f t="shared" si="5"/>
        <v>0</v>
      </c>
      <c r="R48" s="157"/>
      <c r="S48" s="157" t="s">
        <v>157</v>
      </c>
      <c r="T48" s="157" t="s">
        <v>158</v>
      </c>
      <c r="U48" s="157">
        <v>0</v>
      </c>
      <c r="V48" s="157">
        <f t="shared" si="6"/>
        <v>0</v>
      </c>
      <c r="W48" s="157"/>
      <c r="X48" s="157" t="s">
        <v>113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167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4">
        <v>26</v>
      </c>
      <c r="B49" s="175" t="s">
        <v>181</v>
      </c>
      <c r="C49" s="184" t="s">
        <v>182</v>
      </c>
      <c r="D49" s="176" t="s">
        <v>120</v>
      </c>
      <c r="E49" s="177">
        <v>2</v>
      </c>
      <c r="F49" s="178"/>
      <c r="G49" s="179">
        <f t="shared" si="0"/>
        <v>0</v>
      </c>
      <c r="H49" s="158">
        <v>0</v>
      </c>
      <c r="I49" s="157">
        <f t="shared" si="1"/>
        <v>0</v>
      </c>
      <c r="J49" s="158">
        <v>900</v>
      </c>
      <c r="K49" s="157">
        <f t="shared" si="2"/>
        <v>1800</v>
      </c>
      <c r="L49" s="157">
        <v>21</v>
      </c>
      <c r="M49" s="157">
        <f t="shared" si="3"/>
        <v>0</v>
      </c>
      <c r="N49" s="157">
        <v>0</v>
      </c>
      <c r="O49" s="157">
        <f t="shared" si="4"/>
        <v>0</v>
      </c>
      <c r="P49" s="157">
        <v>0</v>
      </c>
      <c r="Q49" s="157">
        <f t="shared" si="5"/>
        <v>0</v>
      </c>
      <c r="R49" s="157"/>
      <c r="S49" s="157" t="s">
        <v>157</v>
      </c>
      <c r="T49" s="157" t="s">
        <v>158</v>
      </c>
      <c r="U49" s="157">
        <v>0</v>
      </c>
      <c r="V49" s="157">
        <f t="shared" si="6"/>
        <v>0</v>
      </c>
      <c r="W49" s="157"/>
      <c r="X49" s="157" t="s">
        <v>113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167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74">
        <v>27</v>
      </c>
      <c r="B50" s="175" t="s">
        <v>183</v>
      </c>
      <c r="C50" s="184" t="s">
        <v>184</v>
      </c>
      <c r="D50" s="176" t="s">
        <v>185</v>
      </c>
      <c r="E50" s="177">
        <v>1</v>
      </c>
      <c r="F50" s="178"/>
      <c r="G50" s="179">
        <f t="shared" si="0"/>
        <v>0</v>
      </c>
      <c r="H50" s="158">
        <v>0</v>
      </c>
      <c r="I50" s="157">
        <f t="shared" si="1"/>
        <v>0</v>
      </c>
      <c r="J50" s="158">
        <v>9500</v>
      </c>
      <c r="K50" s="157">
        <f t="shared" si="2"/>
        <v>9500</v>
      </c>
      <c r="L50" s="157">
        <v>21</v>
      </c>
      <c r="M50" s="157">
        <f t="shared" si="3"/>
        <v>0</v>
      </c>
      <c r="N50" s="157">
        <v>0</v>
      </c>
      <c r="O50" s="157">
        <f t="shared" si="4"/>
        <v>0</v>
      </c>
      <c r="P50" s="157">
        <v>0</v>
      </c>
      <c r="Q50" s="157">
        <f t="shared" si="5"/>
        <v>0</v>
      </c>
      <c r="R50" s="157"/>
      <c r="S50" s="157" t="s">
        <v>157</v>
      </c>
      <c r="T50" s="157" t="s">
        <v>158</v>
      </c>
      <c r="U50" s="157">
        <v>0</v>
      </c>
      <c r="V50" s="157">
        <f t="shared" si="6"/>
        <v>0</v>
      </c>
      <c r="W50" s="157"/>
      <c r="X50" s="157" t="s">
        <v>113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167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4">
        <v>28</v>
      </c>
      <c r="B51" s="175" t="s">
        <v>186</v>
      </c>
      <c r="C51" s="184" t="s">
        <v>187</v>
      </c>
      <c r="D51" s="176" t="s">
        <v>185</v>
      </c>
      <c r="E51" s="177">
        <v>1</v>
      </c>
      <c r="F51" s="178"/>
      <c r="G51" s="179">
        <f t="shared" si="0"/>
        <v>0</v>
      </c>
      <c r="H51" s="158">
        <v>0</v>
      </c>
      <c r="I51" s="157">
        <f t="shared" si="1"/>
        <v>0</v>
      </c>
      <c r="J51" s="158">
        <v>4500</v>
      </c>
      <c r="K51" s="157">
        <f t="shared" si="2"/>
        <v>4500</v>
      </c>
      <c r="L51" s="157">
        <v>21</v>
      </c>
      <c r="M51" s="157">
        <f t="shared" si="3"/>
        <v>0</v>
      </c>
      <c r="N51" s="157">
        <v>0</v>
      </c>
      <c r="O51" s="157">
        <f t="shared" si="4"/>
        <v>0</v>
      </c>
      <c r="P51" s="157">
        <v>0</v>
      </c>
      <c r="Q51" s="157">
        <f t="shared" si="5"/>
        <v>0</v>
      </c>
      <c r="R51" s="157"/>
      <c r="S51" s="157" t="s">
        <v>157</v>
      </c>
      <c r="T51" s="157" t="s">
        <v>158</v>
      </c>
      <c r="U51" s="157">
        <v>0</v>
      </c>
      <c r="V51" s="157">
        <f t="shared" si="6"/>
        <v>0</v>
      </c>
      <c r="W51" s="157"/>
      <c r="X51" s="157" t="s">
        <v>113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167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4">
        <v>29</v>
      </c>
      <c r="B52" s="175" t="s">
        <v>188</v>
      </c>
      <c r="C52" s="184" t="s">
        <v>189</v>
      </c>
      <c r="D52" s="176" t="s">
        <v>185</v>
      </c>
      <c r="E52" s="177">
        <v>1</v>
      </c>
      <c r="F52" s="178"/>
      <c r="G52" s="179">
        <f t="shared" si="0"/>
        <v>0</v>
      </c>
      <c r="H52" s="158">
        <v>0</v>
      </c>
      <c r="I52" s="157">
        <f t="shared" si="1"/>
        <v>0</v>
      </c>
      <c r="J52" s="158">
        <v>9500</v>
      </c>
      <c r="K52" s="157">
        <f t="shared" si="2"/>
        <v>9500</v>
      </c>
      <c r="L52" s="157">
        <v>21</v>
      </c>
      <c r="M52" s="157">
        <f t="shared" si="3"/>
        <v>0</v>
      </c>
      <c r="N52" s="157">
        <v>0</v>
      </c>
      <c r="O52" s="157">
        <f t="shared" si="4"/>
        <v>0</v>
      </c>
      <c r="P52" s="157">
        <v>0</v>
      </c>
      <c r="Q52" s="157">
        <f t="shared" si="5"/>
        <v>0</v>
      </c>
      <c r="R52" s="157"/>
      <c r="S52" s="157" t="s">
        <v>157</v>
      </c>
      <c r="T52" s="157" t="s">
        <v>158</v>
      </c>
      <c r="U52" s="157">
        <v>0</v>
      </c>
      <c r="V52" s="157">
        <f t="shared" si="6"/>
        <v>0</v>
      </c>
      <c r="W52" s="157"/>
      <c r="X52" s="157" t="s">
        <v>190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191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2" t="s">
        <v>107</v>
      </c>
      <c r="B53" s="163" t="s">
        <v>80</v>
      </c>
      <c r="C53" s="181" t="s">
        <v>29</v>
      </c>
      <c r="D53" s="164"/>
      <c r="E53" s="165"/>
      <c r="F53" s="166"/>
      <c r="G53" s="167">
        <f>SUMIF(AG54:AG55,"&lt;&gt;NOR",G54:G55)</f>
        <v>0</v>
      </c>
      <c r="H53" s="161"/>
      <c r="I53" s="161">
        <f>SUM(I54:I55)</f>
        <v>0</v>
      </c>
      <c r="J53" s="161"/>
      <c r="K53" s="161">
        <f>SUM(K54:K55)</f>
        <v>34219.760000000002</v>
      </c>
      <c r="L53" s="161"/>
      <c r="M53" s="161">
        <f>SUM(M54:M55)</f>
        <v>0</v>
      </c>
      <c r="N53" s="161"/>
      <c r="O53" s="161">
        <f>SUM(O54:O55)</f>
        <v>0</v>
      </c>
      <c r="P53" s="161"/>
      <c r="Q53" s="161">
        <f>SUM(Q54:Q55)</f>
        <v>0</v>
      </c>
      <c r="R53" s="161"/>
      <c r="S53" s="161"/>
      <c r="T53" s="161"/>
      <c r="U53" s="161"/>
      <c r="V53" s="161">
        <f>SUM(V54:V55)</f>
        <v>0</v>
      </c>
      <c r="W53" s="161"/>
      <c r="X53" s="161"/>
      <c r="AG53" t="s">
        <v>108</v>
      </c>
    </row>
    <row r="54" spans="1:60" outlineLevel="1" x14ac:dyDescent="0.2">
      <c r="A54" s="174">
        <v>30</v>
      </c>
      <c r="B54" s="175" t="s">
        <v>192</v>
      </c>
      <c r="C54" s="184" t="s">
        <v>193</v>
      </c>
      <c r="D54" s="176" t="s">
        <v>194</v>
      </c>
      <c r="E54" s="177">
        <v>1</v>
      </c>
      <c r="F54" s="178"/>
      <c r="G54" s="179">
        <f>ROUND(E54*F54,2)</f>
        <v>0</v>
      </c>
      <c r="H54" s="158">
        <v>0</v>
      </c>
      <c r="I54" s="157">
        <f>ROUND(E54*H54,2)</f>
        <v>0</v>
      </c>
      <c r="J54" s="158">
        <v>20531.86</v>
      </c>
      <c r="K54" s="157">
        <f>ROUND(E54*J54,2)</f>
        <v>20531.86</v>
      </c>
      <c r="L54" s="157">
        <v>21</v>
      </c>
      <c r="M54" s="157">
        <f>G54*(1+L54/100)</f>
        <v>0</v>
      </c>
      <c r="N54" s="157">
        <v>0</v>
      </c>
      <c r="O54" s="157">
        <f>ROUND(E54*N54,2)</f>
        <v>0</v>
      </c>
      <c r="P54" s="157">
        <v>0</v>
      </c>
      <c r="Q54" s="157">
        <f>ROUND(E54*P54,2)</f>
        <v>0</v>
      </c>
      <c r="R54" s="157"/>
      <c r="S54" s="157" t="s">
        <v>112</v>
      </c>
      <c r="T54" s="157" t="s">
        <v>158</v>
      </c>
      <c r="U54" s="157">
        <v>0</v>
      </c>
      <c r="V54" s="157">
        <f>ROUND(E54*U54,2)</f>
        <v>0</v>
      </c>
      <c r="W54" s="157"/>
      <c r="X54" s="157" t="s">
        <v>195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196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8">
        <v>31</v>
      </c>
      <c r="B55" s="169" t="s">
        <v>197</v>
      </c>
      <c r="C55" s="182" t="s">
        <v>198</v>
      </c>
      <c r="D55" s="170" t="s">
        <v>194</v>
      </c>
      <c r="E55" s="171">
        <v>1</v>
      </c>
      <c r="F55" s="172"/>
      <c r="G55" s="173">
        <f>ROUND(E55*F55,2)</f>
        <v>0</v>
      </c>
      <c r="H55" s="158">
        <v>0</v>
      </c>
      <c r="I55" s="157">
        <f>ROUND(E55*H55,2)</f>
        <v>0</v>
      </c>
      <c r="J55" s="158">
        <v>13687.9</v>
      </c>
      <c r="K55" s="157">
        <f>ROUND(E55*J55,2)</f>
        <v>13687.9</v>
      </c>
      <c r="L55" s="157">
        <v>21</v>
      </c>
      <c r="M55" s="157">
        <f>G55*(1+L55/100)</f>
        <v>0</v>
      </c>
      <c r="N55" s="157">
        <v>0</v>
      </c>
      <c r="O55" s="157">
        <f>ROUND(E55*N55,2)</f>
        <v>0</v>
      </c>
      <c r="P55" s="157">
        <v>0</v>
      </c>
      <c r="Q55" s="157">
        <f>ROUND(E55*P55,2)</f>
        <v>0</v>
      </c>
      <c r="R55" s="157"/>
      <c r="S55" s="157" t="s">
        <v>112</v>
      </c>
      <c r="T55" s="157" t="s">
        <v>158</v>
      </c>
      <c r="U55" s="157">
        <v>0</v>
      </c>
      <c r="V55" s="157">
        <f>ROUND(E55*U55,2)</f>
        <v>0</v>
      </c>
      <c r="W55" s="157"/>
      <c r="X55" s="157" t="s">
        <v>195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196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x14ac:dyDescent="0.2">
      <c r="A56" s="3"/>
      <c r="B56" s="4"/>
      <c r="C56" s="185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v>15</v>
      </c>
      <c r="AF56">
        <v>21</v>
      </c>
      <c r="AG56" t="s">
        <v>94</v>
      </c>
    </row>
    <row r="57" spans="1:60" x14ac:dyDescent="0.2">
      <c r="A57" s="151"/>
      <c r="B57" s="152" t="s">
        <v>31</v>
      </c>
      <c r="C57" s="186"/>
      <c r="D57" s="153"/>
      <c r="E57" s="154"/>
      <c r="F57" s="154"/>
      <c r="G57" s="180">
        <f>G8+G12+G17+G24+G27+G29+G36+G41+G53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f>SUMIF(L7:L55,AE56,G7:G55)</f>
        <v>0</v>
      </c>
      <c r="AF57">
        <f>SUMIF(L7:L55,AF56,G7:G55)</f>
        <v>0</v>
      </c>
      <c r="AG57" t="s">
        <v>199</v>
      </c>
    </row>
    <row r="58" spans="1:60" x14ac:dyDescent="0.2">
      <c r="A58" s="3"/>
      <c r="B58" s="4"/>
      <c r="C58" s="185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3"/>
      <c r="B59" s="4"/>
      <c r="C59" s="185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264" t="s">
        <v>200</v>
      </c>
      <c r="B60" s="264"/>
      <c r="C60" s="265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A61" s="244"/>
      <c r="B61" s="245"/>
      <c r="C61" s="246"/>
      <c r="D61" s="245"/>
      <c r="E61" s="245"/>
      <c r="F61" s="245"/>
      <c r="G61" s="247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G61" t="s">
        <v>201</v>
      </c>
    </row>
    <row r="62" spans="1:60" x14ac:dyDescent="0.2">
      <c r="A62" s="248"/>
      <c r="B62" s="249"/>
      <c r="C62" s="250"/>
      <c r="D62" s="249"/>
      <c r="E62" s="249"/>
      <c r="F62" s="249"/>
      <c r="G62" s="251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A63" s="248"/>
      <c r="B63" s="249"/>
      <c r="C63" s="250"/>
      <c r="D63" s="249"/>
      <c r="E63" s="249"/>
      <c r="F63" s="249"/>
      <c r="G63" s="251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248"/>
      <c r="B64" s="249"/>
      <c r="C64" s="250"/>
      <c r="D64" s="249"/>
      <c r="E64" s="249"/>
      <c r="F64" s="249"/>
      <c r="G64" s="251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252"/>
      <c r="B65" s="253"/>
      <c r="C65" s="254"/>
      <c r="D65" s="253"/>
      <c r="E65" s="253"/>
      <c r="F65" s="253"/>
      <c r="G65" s="255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3"/>
      <c r="B66" s="4"/>
      <c r="C66" s="185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C67" s="187"/>
      <c r="D67" s="10"/>
      <c r="AG67" t="s">
        <v>202</v>
      </c>
    </row>
    <row r="68" spans="1:33" x14ac:dyDescent="0.2">
      <c r="D68" s="10"/>
    </row>
    <row r="69" spans="1:33" x14ac:dyDescent="0.2">
      <c r="D69" s="10"/>
    </row>
    <row r="70" spans="1:33" x14ac:dyDescent="0.2">
      <c r="D70" s="10"/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D1jDelXgU7HTU2WBHU0b8oawWyNgIf/MqxJTfG7f4pamQ5sQW2771bUgsE0wwnkDND/nHLMBkdq1hsb0MjYCw==" saltValue="lKgbMyAmDvjDVRo2xiFsZg==" spinCount="100000" sheet="1" objects="1" scenarios="1"/>
  <mergeCells count="6">
    <mergeCell ref="A61:G65"/>
    <mergeCell ref="A1:G1"/>
    <mergeCell ref="C2:G2"/>
    <mergeCell ref="C3:G3"/>
    <mergeCell ref="C4:G4"/>
    <mergeCell ref="A60:C6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cp:lastPrinted>2019-03-19T12:27:02Z</cp:lastPrinted>
  <dcterms:created xsi:type="dcterms:W3CDTF">2009-04-08T07:15:50Z</dcterms:created>
  <dcterms:modified xsi:type="dcterms:W3CDTF">2021-03-15T16:35:22Z</dcterms:modified>
</cp:coreProperties>
</file>